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7315" windowHeight="153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9" i="1"/>
  <c r="E135"/>
  <c r="G135" s="1"/>
  <c r="E141"/>
  <c r="G141" s="1"/>
  <c r="E140"/>
  <c r="G140" s="1"/>
  <c r="E139"/>
  <c r="G139" s="1"/>
  <c r="E138"/>
  <c r="G138" s="1"/>
  <c r="E137"/>
  <c r="G137" s="1"/>
  <c r="E136"/>
  <c r="G136" s="1"/>
  <c r="E134"/>
  <c r="G134" s="1"/>
  <c r="E133"/>
  <c r="G133" s="1"/>
  <c r="E132"/>
  <c r="G132" s="1"/>
  <c r="C141"/>
  <c r="C140"/>
  <c r="C139"/>
  <c r="C138"/>
  <c r="C137"/>
  <c r="C136"/>
  <c r="C135"/>
  <c r="C134"/>
  <c r="C133"/>
  <c r="C132"/>
  <c r="B141"/>
  <c r="B140"/>
  <c r="B139"/>
  <c r="B138"/>
  <c r="B137"/>
  <c r="B136"/>
  <c r="B135"/>
  <c r="B134"/>
  <c r="B133"/>
  <c r="B132"/>
  <c r="D139" l="1"/>
  <c r="D137"/>
  <c r="D135"/>
  <c r="D134"/>
  <c r="D133"/>
  <c r="D132"/>
  <c r="D141"/>
  <c r="D140"/>
  <c r="D138"/>
  <c r="D136"/>
  <c r="R21"/>
  <c r="R16"/>
  <c r="R11" l="1"/>
  <c r="R13" s="1"/>
  <c r="R36" l="1"/>
  <c r="R6" l="1"/>
  <c r="B51"/>
  <c r="B6"/>
  <c r="AQ120" l="1"/>
  <c r="AQ119"/>
  <c r="AQ118"/>
  <c r="AQ117"/>
  <c r="AQ116"/>
  <c r="AO120"/>
  <c r="AO119"/>
  <c r="AO118"/>
  <c r="AO117"/>
  <c r="AO116"/>
  <c r="AM120"/>
  <c r="AM119"/>
  <c r="AM118"/>
  <c r="AM117"/>
  <c r="AM116"/>
  <c r="AK120"/>
  <c r="AK119"/>
  <c r="AK118"/>
  <c r="AK117"/>
  <c r="AK116"/>
  <c r="AI120"/>
  <c r="AI119"/>
  <c r="AI118"/>
  <c r="AI117"/>
  <c r="AI116"/>
  <c r="AG120"/>
  <c r="AG119"/>
  <c r="AG118"/>
  <c r="AG117"/>
  <c r="AG116"/>
  <c r="AE120"/>
  <c r="AE119"/>
  <c r="AE118"/>
  <c r="AE117"/>
  <c r="AE116"/>
  <c r="AD120"/>
  <c r="AD119"/>
  <c r="AD118"/>
  <c r="AD117"/>
  <c r="AD116"/>
  <c r="R31"/>
  <c r="AB120"/>
  <c r="AB119"/>
  <c r="AB118"/>
  <c r="AB117"/>
  <c r="AB116"/>
  <c r="Z120"/>
  <c r="Z119"/>
  <c r="Z118"/>
  <c r="Z117"/>
  <c r="Z116"/>
  <c r="X120"/>
  <c r="X119"/>
  <c r="X118"/>
  <c r="X117"/>
  <c r="X116"/>
  <c r="AF116" l="1"/>
  <c r="AF120"/>
  <c r="AF119"/>
  <c r="AF118"/>
  <c r="AF117"/>
  <c r="W120"/>
  <c r="AL120" s="1"/>
  <c r="W119"/>
  <c r="AC119" s="1"/>
  <c r="W118"/>
  <c r="AH118" s="1"/>
  <c r="W117"/>
  <c r="AN117" s="1"/>
  <c r="W116"/>
  <c r="AC116" s="1"/>
  <c r="A123"/>
  <c r="A122"/>
  <c r="A121"/>
  <c r="A120"/>
  <c r="A119"/>
  <c r="I61"/>
  <c r="E65"/>
  <c r="C65"/>
  <c r="C64"/>
  <c r="C63"/>
  <c r="C62"/>
  <c r="R51"/>
  <c r="R53" s="1"/>
  <c r="R46"/>
  <c r="I64" s="1"/>
  <c r="R41"/>
  <c r="I63" s="1"/>
  <c r="R38"/>
  <c r="R33"/>
  <c r="R26"/>
  <c r="R28" s="1"/>
  <c r="R23"/>
  <c r="R18"/>
  <c r="R8"/>
  <c r="B65"/>
  <c r="B46"/>
  <c r="B64" s="1"/>
  <c r="B41"/>
  <c r="B63" s="1"/>
  <c r="B36"/>
  <c r="B62" s="1"/>
  <c r="B31"/>
  <c r="B61" s="1"/>
  <c r="B26"/>
  <c r="B21"/>
  <c r="B16"/>
  <c r="B11"/>
  <c r="AF51"/>
  <c r="O65" s="1"/>
  <c r="AD51"/>
  <c r="N65" s="1"/>
  <c r="AB51"/>
  <c r="AB53" s="1"/>
  <c r="Y51"/>
  <c r="Y53" s="1"/>
  <c r="W51"/>
  <c r="W53" s="1"/>
  <c r="U51"/>
  <c r="U53" s="1"/>
  <c r="Q51"/>
  <c r="Q53" s="1"/>
  <c r="P51"/>
  <c r="P53" s="1"/>
  <c r="M51"/>
  <c r="M53" s="1"/>
  <c r="G51"/>
  <c r="G53" s="1"/>
  <c r="F53"/>
  <c r="AF46"/>
  <c r="AF48" s="1"/>
  <c r="AD46"/>
  <c r="N64" s="1"/>
  <c r="AB46"/>
  <c r="AB48" s="1"/>
  <c r="Y46"/>
  <c r="Y48" s="1"/>
  <c r="W46"/>
  <c r="K64" s="1"/>
  <c r="U46"/>
  <c r="U48" s="1"/>
  <c r="Q48"/>
  <c r="P46"/>
  <c r="G64" s="1"/>
  <c r="M46"/>
  <c r="M48" s="1"/>
  <c r="E64"/>
  <c r="G46"/>
  <c r="G48" s="1"/>
  <c r="F48"/>
  <c r="AF41"/>
  <c r="O63" s="1"/>
  <c r="AD41"/>
  <c r="AD43" s="1"/>
  <c r="AB41"/>
  <c r="AB43" s="1"/>
  <c r="Y41"/>
  <c r="L63" s="1"/>
  <c r="W41"/>
  <c r="W43" s="1"/>
  <c r="U41"/>
  <c r="U43" s="1"/>
  <c r="Q43"/>
  <c r="P41"/>
  <c r="G63" s="1"/>
  <c r="M41"/>
  <c r="M43" s="1"/>
  <c r="E63"/>
  <c r="G41"/>
  <c r="G43" s="1"/>
  <c r="F43"/>
  <c r="AF36"/>
  <c r="O62" s="1"/>
  <c r="AD36"/>
  <c r="AD38" s="1"/>
  <c r="AB36"/>
  <c r="AB38" s="1"/>
  <c r="Y36"/>
  <c r="Y38" s="1"/>
  <c r="W36"/>
  <c r="K62" s="1"/>
  <c r="U36"/>
  <c r="U38" s="1"/>
  <c r="Q36"/>
  <c r="Q38" s="1"/>
  <c r="P36"/>
  <c r="G62" s="1"/>
  <c r="M36"/>
  <c r="M38" s="1"/>
  <c r="E62"/>
  <c r="G36"/>
  <c r="G38" s="1"/>
  <c r="F38"/>
  <c r="AF31"/>
  <c r="AF33" s="1"/>
  <c r="AD31"/>
  <c r="N61" s="1"/>
  <c r="AB31"/>
  <c r="AB33" s="1"/>
  <c r="Y31"/>
  <c r="Y33" s="1"/>
  <c r="W31"/>
  <c r="K61" s="1"/>
  <c r="U31"/>
  <c r="U33" s="1"/>
  <c r="Q33"/>
  <c r="P31"/>
  <c r="G61" s="1"/>
  <c r="M31"/>
  <c r="M33" s="1"/>
  <c r="E61"/>
  <c r="G31"/>
  <c r="G33" s="1"/>
  <c r="F33"/>
  <c r="AF26"/>
  <c r="O60" s="1"/>
  <c r="AD26"/>
  <c r="AD28" s="1"/>
  <c r="AB26"/>
  <c r="AB28" s="1"/>
  <c r="Y26"/>
  <c r="Y28" s="1"/>
  <c r="W26"/>
  <c r="W28" s="1"/>
  <c r="U26"/>
  <c r="U28" s="1"/>
  <c r="Q28"/>
  <c r="P26"/>
  <c r="P28" s="1"/>
  <c r="M26"/>
  <c r="M28" s="1"/>
  <c r="G26"/>
  <c r="G28" s="1"/>
  <c r="F28"/>
  <c r="AF21"/>
  <c r="AF23" s="1"/>
  <c r="AD21"/>
  <c r="N59" s="1"/>
  <c r="AB21"/>
  <c r="AB23" s="1"/>
  <c r="Y21"/>
  <c r="Y23" s="1"/>
  <c r="W21"/>
  <c r="W23" s="1"/>
  <c r="U21"/>
  <c r="U23" s="1"/>
  <c r="Q23"/>
  <c r="P21"/>
  <c r="P23" s="1"/>
  <c r="M21"/>
  <c r="M23" s="1"/>
  <c r="G21"/>
  <c r="G23" s="1"/>
  <c r="F23"/>
  <c r="AF16"/>
  <c r="O58" s="1"/>
  <c r="AD16"/>
  <c r="N58" s="1"/>
  <c r="AB16"/>
  <c r="AB18" s="1"/>
  <c r="Y16"/>
  <c r="Y18" s="1"/>
  <c r="W16"/>
  <c r="W18" s="1"/>
  <c r="U16"/>
  <c r="U18" s="1"/>
  <c r="Q18"/>
  <c r="P16"/>
  <c r="P18" s="1"/>
  <c r="M16"/>
  <c r="M18" s="1"/>
  <c r="G16"/>
  <c r="G18" s="1"/>
  <c r="F18"/>
  <c r="AF11"/>
  <c r="AF13" s="1"/>
  <c r="AD11"/>
  <c r="AD13" s="1"/>
  <c r="AB11"/>
  <c r="AB13" s="1"/>
  <c r="Y11"/>
  <c r="Y13" s="1"/>
  <c r="W11"/>
  <c r="W13" s="1"/>
  <c r="U11"/>
  <c r="U13" s="1"/>
  <c r="Q13"/>
  <c r="P11"/>
  <c r="P13" s="1"/>
  <c r="M11"/>
  <c r="M13" s="1"/>
  <c r="G11"/>
  <c r="G13" s="1"/>
  <c r="F13"/>
  <c r="AF6"/>
  <c r="O56" s="1"/>
  <c r="AD6"/>
  <c r="N56" s="1"/>
  <c r="AB6"/>
  <c r="AB8" s="1"/>
  <c r="Y6"/>
  <c r="Y8" s="1"/>
  <c r="W6"/>
  <c r="W8" s="1"/>
  <c r="U6"/>
  <c r="U8" s="1"/>
  <c r="Q6"/>
  <c r="Q8" s="1"/>
  <c r="P6"/>
  <c r="P8" s="1"/>
  <c r="M6"/>
  <c r="M8" s="1"/>
  <c r="G6"/>
  <c r="G8" s="1"/>
  <c r="F8"/>
  <c r="V120" l="1"/>
  <c r="A141"/>
  <c r="V119"/>
  <c r="A140"/>
  <c r="V118"/>
  <c r="A139"/>
  <c r="V117"/>
  <c r="A138"/>
  <c r="V116"/>
  <c r="A137"/>
  <c r="AR120"/>
  <c r="AN120"/>
  <c r="AA21"/>
  <c r="AH21"/>
  <c r="M59"/>
  <c r="AH26"/>
  <c r="O57"/>
  <c r="AJ118"/>
  <c r="AA51"/>
  <c r="AH51"/>
  <c r="AC118"/>
  <c r="AP120"/>
  <c r="AJ120"/>
  <c r="AH120"/>
  <c r="AA120"/>
  <c r="Y120"/>
  <c r="AC120"/>
  <c r="Y119"/>
  <c r="AN119"/>
  <c r="AA119"/>
  <c r="AH46"/>
  <c r="AP119"/>
  <c r="AJ119"/>
  <c r="AR119"/>
  <c r="AA46"/>
  <c r="AD48"/>
  <c r="AH48" s="1"/>
  <c r="F122" s="1"/>
  <c r="AL119"/>
  <c r="AH119"/>
  <c r="M63"/>
  <c r="AA118"/>
  <c r="AN118"/>
  <c r="Y118"/>
  <c r="AP118"/>
  <c r="F63"/>
  <c r="K63"/>
  <c r="AR118"/>
  <c r="AL118"/>
  <c r="AL117"/>
  <c r="AA117"/>
  <c r="Y117"/>
  <c r="AP117"/>
  <c r="AC117"/>
  <c r="AJ117"/>
  <c r="AH36"/>
  <c r="AH117"/>
  <c r="AR117"/>
  <c r="P33"/>
  <c r="T33" s="1"/>
  <c r="D119" s="1"/>
  <c r="O61"/>
  <c r="AP116"/>
  <c r="AJ116"/>
  <c r="AD33"/>
  <c r="AH33" s="1"/>
  <c r="F119" s="1"/>
  <c r="AH116"/>
  <c r="AA116"/>
  <c r="L61"/>
  <c r="Y116"/>
  <c r="AL116"/>
  <c r="AA31"/>
  <c r="AH31"/>
  <c r="AN116"/>
  <c r="AR116"/>
  <c r="AD23"/>
  <c r="AH23" s="1"/>
  <c r="R43"/>
  <c r="T28"/>
  <c r="T8"/>
  <c r="AD53"/>
  <c r="D65"/>
  <c r="F65"/>
  <c r="G65"/>
  <c r="AA53"/>
  <c r="E123" s="1"/>
  <c r="AF53"/>
  <c r="J65"/>
  <c r="K65"/>
  <c r="L65"/>
  <c r="M65"/>
  <c r="H65"/>
  <c r="W48"/>
  <c r="AA48" s="1"/>
  <c r="E122" s="1"/>
  <c r="D64"/>
  <c r="L64"/>
  <c r="O64"/>
  <c r="F64"/>
  <c r="J64"/>
  <c r="M64"/>
  <c r="P48"/>
  <c r="H64"/>
  <c r="Y43"/>
  <c r="AA43" s="1"/>
  <c r="E121" s="1"/>
  <c r="P43"/>
  <c r="AF43"/>
  <c r="AH43" s="1"/>
  <c r="F121" s="1"/>
  <c r="D63"/>
  <c r="N63"/>
  <c r="H63"/>
  <c r="J63"/>
  <c r="AA41"/>
  <c r="AH41"/>
  <c r="P38"/>
  <c r="T38" s="1"/>
  <c r="D120" s="1"/>
  <c r="AF38"/>
  <c r="AH38" s="1"/>
  <c r="F120" s="1"/>
  <c r="D62"/>
  <c r="F62"/>
  <c r="I62"/>
  <c r="L62"/>
  <c r="W38"/>
  <c r="AA38" s="1"/>
  <c r="E120" s="1"/>
  <c r="H62"/>
  <c r="N62"/>
  <c r="AA36"/>
  <c r="J62"/>
  <c r="M62"/>
  <c r="H61"/>
  <c r="M61"/>
  <c r="W33"/>
  <c r="AA33" s="1"/>
  <c r="E119" s="1"/>
  <c r="C61"/>
  <c r="F61"/>
  <c r="D61"/>
  <c r="J61"/>
  <c r="AA28"/>
  <c r="AF28"/>
  <c r="AH28" s="1"/>
  <c r="M60"/>
  <c r="N60"/>
  <c r="AA26"/>
  <c r="T23"/>
  <c r="O59"/>
  <c r="M58"/>
  <c r="AH16"/>
  <c r="AA16"/>
  <c r="AD18"/>
  <c r="AF18"/>
  <c r="N57"/>
  <c r="AA11"/>
  <c r="AH11"/>
  <c r="M57"/>
  <c r="AA13"/>
  <c r="AH13"/>
  <c r="AD8"/>
  <c r="AF8"/>
  <c r="M56"/>
  <c r="AA8"/>
  <c r="R48"/>
  <c r="I65"/>
  <c r="O11"/>
  <c r="L13"/>
  <c r="O13" s="1"/>
  <c r="O31"/>
  <c r="L33"/>
  <c r="O33" s="1"/>
  <c r="C119" s="1"/>
  <c r="K11"/>
  <c r="B13"/>
  <c r="K13" s="1"/>
  <c r="T13"/>
  <c r="O16"/>
  <c r="L18"/>
  <c r="O18" s="1"/>
  <c r="AA18"/>
  <c r="K31"/>
  <c r="B33"/>
  <c r="K33" s="1"/>
  <c r="B119" s="1"/>
  <c r="O36"/>
  <c r="L38"/>
  <c r="O38" s="1"/>
  <c r="C120" s="1"/>
  <c r="K51"/>
  <c r="B53"/>
  <c r="K53" s="1"/>
  <c r="B123" s="1"/>
  <c r="T53"/>
  <c r="D123" s="1"/>
  <c r="K26"/>
  <c r="B28"/>
  <c r="K28" s="1"/>
  <c r="O51"/>
  <c r="L53"/>
  <c r="O53" s="1"/>
  <c r="C123" s="1"/>
  <c r="AA6"/>
  <c r="AH6"/>
  <c r="K16"/>
  <c r="B18"/>
  <c r="K18" s="1"/>
  <c r="T18"/>
  <c r="O21"/>
  <c r="L23"/>
  <c r="O23" s="1"/>
  <c r="AA23"/>
  <c r="K36"/>
  <c r="B38"/>
  <c r="K38" s="1"/>
  <c r="B120" s="1"/>
  <c r="O41"/>
  <c r="L43"/>
  <c r="O43" s="1"/>
  <c r="C121" s="1"/>
  <c r="K6"/>
  <c r="B8"/>
  <c r="K8" s="1"/>
  <c r="K46"/>
  <c r="B48"/>
  <c r="K48" s="1"/>
  <c r="B122" s="1"/>
  <c r="O6"/>
  <c r="L8"/>
  <c r="O8" s="1"/>
  <c r="K21"/>
  <c r="B23"/>
  <c r="K23" s="1"/>
  <c r="O26"/>
  <c r="L28"/>
  <c r="O28" s="1"/>
  <c r="K41"/>
  <c r="B43"/>
  <c r="K43" s="1"/>
  <c r="B121" s="1"/>
  <c r="O46"/>
  <c r="L48"/>
  <c r="O48" s="1"/>
  <c r="C122" s="1"/>
  <c r="A65"/>
  <c r="A64"/>
  <c r="A63"/>
  <c r="A62"/>
  <c r="A61"/>
  <c r="AH53" l="1"/>
  <c r="F123" s="1"/>
  <c r="T48"/>
  <c r="D122" s="1"/>
  <c r="T43"/>
  <c r="D121" s="1"/>
  <c r="AH8"/>
  <c r="AI8" s="1"/>
  <c r="G114" s="1"/>
  <c r="AH18"/>
  <c r="AI18" s="1"/>
  <c r="G116" s="1"/>
  <c r="AI23"/>
  <c r="G117" s="1"/>
  <c r="AI38"/>
  <c r="G120" s="1"/>
  <c r="AI28"/>
  <c r="G118" s="1"/>
  <c r="AI33"/>
  <c r="G119" s="1"/>
  <c r="AI13"/>
  <c r="G115" s="1"/>
  <c r="A60"/>
  <c r="A59"/>
  <c r="A58"/>
  <c r="A57"/>
  <c r="A56"/>
  <c r="AI53" l="1"/>
  <c r="G123" s="1"/>
  <c r="AI48"/>
  <c r="G122" s="1"/>
  <c r="AI43"/>
  <c r="G121" s="1"/>
  <c r="A118"/>
  <c r="A136" s="1"/>
  <c r="A117"/>
  <c r="A135" s="1"/>
  <c r="A116"/>
  <c r="A134" s="1"/>
  <c r="A115"/>
  <c r="A133" s="1"/>
  <c r="A114"/>
  <c r="A132" s="1"/>
  <c r="G128" l="1"/>
  <c r="AE115"/>
  <c r="AE114"/>
  <c r="AE113"/>
  <c r="AE112"/>
  <c r="AE111"/>
  <c r="AD115"/>
  <c r="AD114"/>
  <c r="AD113"/>
  <c r="AD112"/>
  <c r="AD111"/>
  <c r="AK115"/>
  <c r="AK114"/>
  <c r="AK113"/>
  <c r="AK112"/>
  <c r="AK111"/>
  <c r="AI115"/>
  <c r="AI114"/>
  <c r="AI113"/>
  <c r="AI112"/>
  <c r="AI111"/>
  <c r="AG115"/>
  <c r="AG114"/>
  <c r="AG113"/>
  <c r="AG112"/>
  <c r="AG111"/>
  <c r="AQ115"/>
  <c r="AQ114"/>
  <c r="AQ113"/>
  <c r="AQ112"/>
  <c r="AQ111"/>
  <c r="AO115"/>
  <c r="AO114"/>
  <c r="AO113"/>
  <c r="AO112"/>
  <c r="AO111"/>
  <c r="AM115"/>
  <c r="AM114"/>
  <c r="AM113"/>
  <c r="AM112"/>
  <c r="AM111"/>
  <c r="AB115"/>
  <c r="AB114"/>
  <c r="AB113"/>
  <c r="AB112"/>
  <c r="AB111"/>
  <c r="Z115"/>
  <c r="Z114"/>
  <c r="Z113"/>
  <c r="Z112"/>
  <c r="Z111"/>
  <c r="X115"/>
  <c r="X114"/>
  <c r="X113"/>
  <c r="X112"/>
  <c r="X111"/>
  <c r="W115"/>
  <c r="W114"/>
  <c r="W113"/>
  <c r="W112"/>
  <c r="W111"/>
  <c r="V115"/>
  <c r="V114"/>
  <c r="V113"/>
  <c r="V112"/>
  <c r="V111"/>
  <c r="AA113" l="1"/>
  <c r="AC112"/>
  <c r="AR113"/>
  <c r="AF113"/>
  <c r="AH112"/>
  <c r="Y113"/>
  <c r="AP113"/>
  <c r="AC113"/>
  <c r="AH113"/>
  <c r="AL113"/>
  <c r="AF115"/>
  <c r="AF114"/>
  <c r="AN115"/>
  <c r="AJ115"/>
  <c r="Y115"/>
  <c r="AP115"/>
  <c r="AL115"/>
  <c r="AA115"/>
  <c r="AR115"/>
  <c r="AC115"/>
  <c r="AH115"/>
  <c r="Y114"/>
  <c r="AP114"/>
  <c r="AL114"/>
  <c r="AR114"/>
  <c r="AA114"/>
  <c r="AC114"/>
  <c r="AH114"/>
  <c r="AN114"/>
  <c r="AJ114"/>
  <c r="AN113"/>
  <c r="AJ113"/>
  <c r="AJ112"/>
  <c r="AN112"/>
  <c r="Y112"/>
  <c r="AP112"/>
  <c r="AL112"/>
  <c r="AA112"/>
  <c r="AR112"/>
  <c r="AF112"/>
  <c r="AF111"/>
  <c r="AC111"/>
  <c r="AP111"/>
  <c r="AN111"/>
  <c r="AH111"/>
  <c r="AJ111"/>
  <c r="AR111"/>
  <c r="AA111"/>
  <c r="Y111"/>
  <c r="AL111"/>
  <c r="I56"/>
  <c r="B56"/>
  <c r="E60"/>
  <c r="B60"/>
  <c r="K59"/>
  <c r="E59"/>
  <c r="B59"/>
  <c r="E58"/>
  <c r="E57"/>
  <c r="L56"/>
  <c r="K56"/>
  <c r="J56"/>
  <c r="H56"/>
  <c r="G56"/>
  <c r="E56"/>
  <c r="D56"/>
  <c r="C56"/>
  <c r="I60" l="1"/>
  <c r="J60"/>
  <c r="C60"/>
  <c r="G60"/>
  <c r="L60"/>
  <c r="K60"/>
  <c r="D60"/>
  <c r="H60"/>
  <c r="C59"/>
  <c r="G59"/>
  <c r="D59"/>
  <c r="H59"/>
  <c r="F117"/>
  <c r="J59"/>
  <c r="L59"/>
  <c r="C58"/>
  <c r="G58"/>
  <c r="L58"/>
  <c r="D58"/>
  <c r="H58"/>
  <c r="J58"/>
  <c r="B58"/>
  <c r="K58"/>
  <c r="B57"/>
  <c r="C57"/>
  <c r="H57"/>
  <c r="I57"/>
  <c r="D57"/>
  <c r="J57"/>
  <c r="K57"/>
  <c r="G57"/>
  <c r="L57"/>
  <c r="F56"/>
  <c r="D117"/>
  <c r="I59"/>
  <c r="D116"/>
  <c r="I58"/>
  <c r="E117"/>
  <c r="E115"/>
  <c r="F115"/>
  <c r="E118"/>
  <c r="D118"/>
  <c r="B115"/>
  <c r="B116"/>
  <c r="B117"/>
  <c r="B118"/>
  <c r="E116" l="1"/>
  <c r="F118"/>
  <c r="D115"/>
  <c r="F116"/>
  <c r="B114"/>
  <c r="D114"/>
  <c r="F114"/>
  <c r="F60"/>
  <c r="C118"/>
  <c r="C117"/>
  <c r="F59"/>
  <c r="C116"/>
  <c r="F58"/>
  <c r="C115"/>
  <c r="F57"/>
  <c r="C114"/>
  <c r="E114"/>
</calcChain>
</file>

<file path=xl/sharedStrings.xml><?xml version="1.0" encoding="utf-8"?>
<sst xmlns="http://schemas.openxmlformats.org/spreadsheetml/2006/main" count="160" uniqueCount="75">
  <si>
    <t>Название оранизации</t>
  </si>
  <si>
    <t>Открытость и доступность информации об организации социальной сферы</t>
  </si>
  <si>
    <t xml:space="preserve">Показатели, характеризующие комфортность условий предоставления услуг, в том числе время ожидания предоставления услуг </t>
  </si>
  <si>
    <t>Показатели, характеризующие доступность услуг для инвалидов</t>
  </si>
  <si>
    <t>Показатели, характеризующие доброжелательность, вежливость работников организаций социальной сферы</t>
  </si>
  <si>
    <t>Показатели, характеризующие удовлетворенность условиями оказания услуг</t>
  </si>
  <si>
    <t>Итоговое значение по организации</t>
  </si>
  <si>
    <t>Выборка</t>
  </si>
  <si>
    <t>ИТОГ по критерию "Открытость и доступность информации об организации социальной сферы"</t>
  </si>
  <si>
    <t xml:space="preserve">2.1. Обеспечение в организации социальной сферы комфортных условий для предоставления услуг </t>
  </si>
  <si>
    <t>2.3. Доля получателей услуг, удовлетворенных комфортностью предоставления услуг организацией социальной сферы (в % от общего числа опрошенных получателей услуг).</t>
  </si>
  <si>
    <t xml:space="preserve">ИТОГ по критерию "Показатели, характеризующие комфортность условий предоставления услуг, в том числе время ожидания предоставления услуг" </t>
  </si>
  <si>
    <t>ИТОГ по критерию "Показатели, характеризующие доступность услуг для инвалидов"</t>
  </si>
  <si>
    <t xml:space="preserve">4.1.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 </t>
  </si>
  <si>
    <t>4.2.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</si>
  <si>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</si>
  <si>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ИТОГ по критерию "Показатели, характеризующие доброжелательность, вежливость работников организаций социальной сферы"</t>
  </si>
  <si>
    <t>5.1. Доля получателей услуг, которые готовы рекомендовать организацию социальной сферы родственникам и знакомым</t>
  </si>
  <si>
    <t>5.2. Доля получателей услуг, удовлетворенных организационными условиями предоставления услуг</t>
  </si>
  <si>
    <t xml:space="preserve">5.3. Доля получателей услуг, удовлетворенных в целом условиями оказания услуг в организации социальной сферы </t>
  </si>
  <si>
    <t>ИТОГ по критерию "Показатели, характеризующие удовлетворенность условиями оказания услуг"</t>
  </si>
  <si>
    <r>
      <t xml:space="preserve">1.1.1.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 </t>
    </r>
    <r>
      <rPr>
        <b/>
        <sz val="9"/>
        <color rgb="FFC00000"/>
        <rFont val="Calibri"/>
        <family val="2"/>
        <charset val="204"/>
      </rPr>
      <t>ИСТЕНД</t>
    </r>
  </si>
  <si>
    <t>1.1.1. ИСТЕНД НОРМА</t>
  </si>
  <si>
    <r>
      <t xml:space="preserve">1.1.2.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 </t>
    </r>
    <r>
      <rPr>
        <b/>
        <sz val="9"/>
        <color rgb="FFC00000"/>
        <rFont val="Calibri"/>
        <family val="2"/>
        <charset val="204"/>
      </rPr>
      <t>ИСАЙТ</t>
    </r>
  </si>
  <si>
    <t>1.1.2. ИСАЙТ НОРМА</t>
  </si>
  <si>
    <t>Количество способов взаимодействия</t>
  </si>
  <si>
    <t>1.3.1. Число получателей услуг, удовлетворенных открытостью, полнотой и доступностью информации, размещенной на информационных стендах в помещении организации</t>
  </si>
  <si>
    <t>Общее число опрошенных получателей услуг</t>
  </si>
  <si>
    <t xml:space="preserve">1.3.2. число получателей услуг, удовлетворенных открытостью, полнотой и доступностью информации, размещенной на официальном сайте организации </t>
  </si>
  <si>
    <t>Количество комфортных условий</t>
  </si>
  <si>
    <t xml:space="preserve">Число получателей услуг, удовлетворенных комфортностью предоставления услуг </t>
  </si>
  <si>
    <t>Количество условий доступности организации для инвалидов</t>
  </si>
  <si>
    <t>Количество условий доступности</t>
  </si>
  <si>
    <t xml:space="preserve">Число получателей услуг-инвалидов, удовлетворенных доступностью услуг для инвалидов </t>
  </si>
  <si>
    <t xml:space="preserve">Число опрошенных получателей услуг-инвалидов, ответивших на вопрос 8 Анкеты </t>
  </si>
  <si>
    <t>Число потребителей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</t>
  </si>
  <si>
    <t xml:space="preserve"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</t>
  </si>
  <si>
    <t xml:space="preserve"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</si>
  <si>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</t>
  </si>
  <si>
    <t xml:space="preserve">Число получателей услуг, удовлетворенных организационными условиями предоставления услуг </t>
  </si>
  <si>
    <t xml:space="preserve">Число  получателей услуг, удовлетворенных в целом условиями оказания услуг в организации социальной сферы </t>
  </si>
  <si>
    <t>Количественные результаты</t>
  </si>
  <si>
    <t>Баллы</t>
  </si>
  <si>
    <t>Индикатор значимости</t>
  </si>
  <si>
    <t>Баллы с применением индикатора значимости</t>
  </si>
  <si>
    <t>1.1.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нормативными правовыми актами</t>
  </si>
  <si>
    <t>1.2.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</si>
  <si>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 Доля получателей услуг, удовлетворенных открытостью,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сферы, на официальном сайте организации социальной сферы в сети "Интернет"</t>
  </si>
  <si>
    <t>Критерии</t>
  </si>
  <si>
    <t>2.3. Доля получателей услуг, удовлетворенных комфортностью предоставления услуг организацией социальной сферы (в % от общего числа опрошенных получателей услуг)</t>
  </si>
  <si>
    <t>3.1. Оборудование помещений организации социальной сферы и прилегающей к ней территории с учетом доступности для инвалидов</t>
  </si>
  <si>
    <t>3.2. Обеспечение в организации социальной сферы условий доступности, позволяющих инвалидам получать услуги наравне с другими</t>
  </si>
  <si>
    <t>3.3. Доля получателей услуг, удовлетворенных доступностью услуг для инвалидов (в % от общего числа опрошенных получателей услуг - инвалидов)</t>
  </si>
  <si>
    <t>3.3. Доля получателей услуг, удовлетворенных доступностью услуг для инвалидов</t>
  </si>
  <si>
    <t>1. Открытость и доступность информации</t>
  </si>
  <si>
    <t>2. Комфортность условий</t>
  </si>
  <si>
    <t>3. Доступность услуг для инвалидов</t>
  </si>
  <si>
    <t>4. Доброжелательность, вежливость работников</t>
  </si>
  <si>
    <t>5. Удовлетворенность условиями оказания услуг</t>
  </si>
  <si>
    <t>Организация</t>
  </si>
  <si>
    <t>Чичло респондентов</t>
  </si>
  <si>
    <t>%</t>
  </si>
  <si>
    <t xml:space="preserve">2.3. Доля получателей услуг, удовлетворенных комфортностью предоставления услуг организацией социальной сферы </t>
  </si>
  <si>
    <t>ИТОГ</t>
  </si>
  <si>
    <t>12+C90+A94:V94+A94:W94+A94:Z94+C90+A94:V94+C90+A94:V94+A94:AB94+A94:AA95+A94:AB94+A94:Z94+A94:A+A94:Z94</t>
  </si>
  <si>
    <t xml:space="preserve">Нижне-Кокуйская ООШ </t>
  </si>
  <si>
    <t>Матусовская ООШ</t>
  </si>
  <si>
    <t>Ундино-Посельская СОШ</t>
  </si>
  <si>
    <t>Ильдиканская СОШ</t>
  </si>
  <si>
    <t xml:space="preserve">Нижне-Гирюнинский детский сад </t>
  </si>
  <si>
    <t>Жетковская ООШ</t>
  </si>
  <si>
    <t xml:space="preserve">ООШ №4 </t>
  </si>
  <si>
    <t>Жидкинская ООШ</t>
  </si>
  <si>
    <t xml:space="preserve">СОШ №14  </t>
  </si>
  <si>
    <t>Подойницынская СОШ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</si>
</sst>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rgb="FF000000"/>
      <name val="Calibri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C00000"/>
      <name val="Calibri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Calibri"/>
      <family val="2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color rgb="FFFFFFFF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D5B4"/>
        <bgColor rgb="FF000000"/>
      </patternFill>
    </fill>
    <fill>
      <patternFill patternType="solid">
        <fgColor rgb="FFF79646"/>
        <bgColor rgb="FF000000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3">
    <xf numFmtId="0" fontId="0" fillId="0" borderId="0"/>
    <xf numFmtId="0" fontId="7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7" fillId="7" borderId="0" applyNumberFormat="0" applyBorder="0" applyAlignment="0" applyProtection="0"/>
    <xf numFmtId="0" fontId="4" fillId="8" borderId="0" applyNumberFormat="0" applyBorder="0" applyAlignment="0" applyProtection="0"/>
    <xf numFmtId="0" fontId="7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</cellStyleXfs>
  <cellXfs count="107"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14" fontId="5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164" fontId="5" fillId="2" borderId="0" xfId="0" applyNumberFormat="1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7" fillId="3" borderId="0" xfId="1" applyAlignment="1">
      <alignment horizontal="center" vertical="top" wrapText="1"/>
    </xf>
    <xf numFmtId="164" fontId="7" fillId="3" borderId="0" xfId="1" applyNumberFormat="1" applyAlignment="1">
      <alignment horizontal="center" vertical="top"/>
    </xf>
    <xf numFmtId="164" fontId="7" fillId="21" borderId="0" xfId="19" applyNumberFormat="1" applyAlignment="1">
      <alignment horizontal="center" vertical="top"/>
    </xf>
    <xf numFmtId="0" fontId="8" fillId="22" borderId="0" xfId="20" applyFont="1" applyAlignment="1">
      <alignment horizontal="center" vertical="top" wrapText="1"/>
    </xf>
    <xf numFmtId="0" fontId="8" fillId="4" borderId="0" xfId="2" applyFont="1" applyAlignment="1">
      <alignment horizontal="center" vertical="top" wrapText="1"/>
    </xf>
    <xf numFmtId="1" fontId="4" fillId="23" borderId="0" xfId="21" applyNumberFormat="1" applyAlignment="1">
      <alignment horizontal="center" vertical="center" wrapText="1"/>
    </xf>
    <xf numFmtId="1" fontId="4" fillId="23" borderId="0" xfId="21" applyNumberFormat="1" applyAlignment="1">
      <alignment horizontal="center" vertical="center"/>
    </xf>
    <xf numFmtId="164" fontId="7" fillId="9" borderId="0" xfId="7" applyNumberFormat="1" applyAlignment="1">
      <alignment horizontal="center" vertical="top"/>
    </xf>
    <xf numFmtId="1" fontId="4" fillId="11" borderId="0" xfId="9" applyNumberFormat="1" applyAlignment="1">
      <alignment horizontal="center" vertical="center"/>
    </xf>
    <xf numFmtId="164" fontId="7" fillId="13" borderId="0" xfId="11" applyNumberFormat="1" applyAlignment="1">
      <alignment horizontal="center" vertical="top"/>
    </xf>
    <xf numFmtId="1" fontId="4" fillId="15" borderId="0" xfId="13" applyNumberFormat="1" applyAlignment="1">
      <alignment horizontal="center" vertical="center"/>
    </xf>
    <xf numFmtId="164" fontId="7" fillId="17" borderId="0" xfId="15" applyNumberFormat="1" applyAlignment="1">
      <alignment horizontal="center" vertical="top"/>
    </xf>
    <xf numFmtId="1" fontId="4" fillId="19" borderId="0" xfId="17" applyNumberFormat="1" applyAlignment="1">
      <alignment horizontal="center" vertical="center"/>
    </xf>
    <xf numFmtId="164" fontId="7" fillId="7" borderId="1" xfId="5" applyNumberFormat="1" applyBorder="1" applyAlignment="1">
      <alignment horizontal="center" vertical="top"/>
    </xf>
    <xf numFmtId="1" fontId="7" fillId="7" borderId="1" xfId="5" applyNumberFormat="1" applyBorder="1" applyAlignment="1">
      <alignment horizontal="center" vertical="center"/>
    </xf>
    <xf numFmtId="0" fontId="4" fillId="8" borderId="0" xfId="6" applyAlignment="1">
      <alignment horizontal="center" vertical="center"/>
    </xf>
    <xf numFmtId="0" fontId="7" fillId="21" borderId="0" xfId="19" applyAlignment="1">
      <alignment horizontal="center" vertical="top" wrapText="1"/>
    </xf>
    <xf numFmtId="0" fontId="8" fillId="10" borderId="0" xfId="8" applyFont="1" applyAlignment="1">
      <alignment horizontal="center" vertical="top" wrapText="1"/>
    </xf>
    <xf numFmtId="0" fontId="7" fillId="9" borderId="0" xfId="7" applyAlignment="1">
      <alignment horizontal="center" vertical="top" wrapText="1"/>
    </xf>
    <xf numFmtId="0" fontId="7" fillId="13" borderId="0" xfId="11" applyAlignment="1">
      <alignment horizontal="center" vertical="top" wrapText="1"/>
    </xf>
    <xf numFmtId="0" fontId="7" fillId="17" borderId="0" xfId="15" applyAlignment="1">
      <alignment horizontal="center" vertical="top" wrapText="1"/>
    </xf>
    <xf numFmtId="1" fontId="0" fillId="2" borderId="0" xfId="0" applyNumberFormat="1" applyFill="1"/>
    <xf numFmtId="0" fontId="11" fillId="2" borderId="0" xfId="0" applyFont="1" applyFill="1"/>
    <xf numFmtId="0" fontId="4" fillId="4" borderId="0" xfId="2" applyAlignment="1">
      <alignment horizontal="center" vertical="top" wrapText="1"/>
    </xf>
    <xf numFmtId="0" fontId="4" fillId="4" borderId="0" xfId="2" applyAlignment="1">
      <alignment vertical="top"/>
    </xf>
    <xf numFmtId="0" fontId="4" fillId="4" borderId="0" xfId="2" applyAlignment="1">
      <alignment vertical="top" wrapText="1"/>
    </xf>
    <xf numFmtId="0" fontId="4" fillId="22" borderId="0" xfId="20" applyAlignment="1">
      <alignment vertical="top" wrapText="1"/>
    </xf>
    <xf numFmtId="0" fontId="4" fillId="22" borderId="0" xfId="20" applyAlignment="1">
      <alignment vertical="top"/>
    </xf>
    <xf numFmtId="0" fontId="4" fillId="10" borderId="0" xfId="8" applyAlignment="1">
      <alignment vertical="top" wrapText="1"/>
    </xf>
    <xf numFmtId="0" fontId="4" fillId="10" borderId="0" xfId="8" applyAlignment="1">
      <alignment vertical="top"/>
    </xf>
    <xf numFmtId="0" fontId="4" fillId="14" borderId="0" xfId="12" applyAlignment="1">
      <alignment vertical="top"/>
    </xf>
    <xf numFmtId="0" fontId="4" fillId="14" borderId="0" xfId="12" applyAlignment="1">
      <alignment vertical="top" wrapText="1"/>
    </xf>
    <xf numFmtId="0" fontId="4" fillId="18" borderId="0" xfId="16" applyAlignment="1">
      <alignment vertical="top" wrapText="1"/>
    </xf>
    <xf numFmtId="0" fontId="4" fillId="18" borderId="0" xfId="16"/>
    <xf numFmtId="1" fontId="4" fillId="5" borderId="0" xfId="3" applyNumberFormat="1" applyAlignment="1">
      <alignment horizontal="center" vertical="center" wrapText="1"/>
    </xf>
    <xf numFmtId="1" fontId="7" fillId="7" borderId="0" xfId="5" applyNumberFormat="1" applyAlignment="1">
      <alignment horizontal="center" vertical="center"/>
    </xf>
    <xf numFmtId="1" fontId="11" fillId="2" borderId="0" xfId="0" applyNumberFormat="1" applyFont="1" applyFill="1"/>
    <xf numFmtId="1" fontId="4" fillId="12" borderId="0" xfId="10" applyNumberFormat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4" fillId="6" borderId="0" xfId="4" applyNumberFormat="1" applyAlignment="1">
      <alignment horizontal="center" vertical="center"/>
    </xf>
    <xf numFmtId="1" fontId="4" fillId="24" borderId="0" xfId="22" applyNumberFormat="1" applyAlignment="1">
      <alignment horizontal="center" vertical="center"/>
    </xf>
    <xf numFmtId="1" fontId="7" fillId="13" borderId="0" xfId="11" applyNumberFormat="1" applyAlignment="1">
      <alignment horizontal="center" vertical="center"/>
    </xf>
    <xf numFmtId="1" fontId="7" fillId="17" borderId="0" xfId="15" applyNumberFormat="1" applyAlignment="1">
      <alignment horizontal="center" vertical="center"/>
    </xf>
    <xf numFmtId="1" fontId="7" fillId="3" borderId="0" xfId="1" applyNumberFormat="1" applyAlignment="1">
      <alignment horizontal="center" vertical="center"/>
    </xf>
    <xf numFmtId="1" fontId="7" fillId="21" borderId="0" xfId="19" applyNumberFormat="1" applyAlignment="1">
      <alignment horizontal="center" vertical="center"/>
    </xf>
    <xf numFmtId="1" fontId="4" fillId="6" borderId="0" xfId="4" applyNumberFormat="1" applyAlignment="1">
      <alignment horizontal="center" vertical="center" wrapText="1"/>
    </xf>
    <xf numFmtId="1" fontId="4" fillId="24" borderId="0" xfId="22" applyNumberFormat="1" applyAlignment="1">
      <alignment horizontal="center" vertical="center" wrapText="1"/>
    </xf>
    <xf numFmtId="1" fontId="7" fillId="3" borderId="0" xfId="1" applyNumberFormat="1" applyAlignment="1">
      <alignment horizontal="center" vertical="center" wrapText="1"/>
    </xf>
    <xf numFmtId="1" fontId="7" fillId="21" borderId="0" xfId="19" applyNumberFormat="1" applyAlignment="1">
      <alignment horizontal="center" vertical="center" wrapText="1"/>
    </xf>
    <xf numFmtId="1" fontId="7" fillId="9" borderId="0" xfId="7" applyNumberFormat="1" applyAlignment="1">
      <alignment horizontal="center" vertical="center"/>
    </xf>
    <xf numFmtId="1" fontId="4" fillId="5" borderId="0" xfId="3" applyNumberFormat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4" fillId="8" borderId="0" xfId="6"/>
    <xf numFmtId="0" fontId="0" fillId="2" borderId="0" xfId="0" applyFill="1"/>
    <xf numFmtId="1" fontId="7" fillId="21" borderId="0" xfId="19" applyNumberFormat="1" applyAlignment="1">
      <alignment horizontal="center" vertical="center" wrapText="1"/>
    </xf>
    <xf numFmtId="1" fontId="12" fillId="25" borderId="0" xfId="0" applyNumberFormat="1" applyFont="1" applyFill="1" applyAlignment="1">
      <alignment horizontal="center" vertical="center" wrapText="1"/>
    </xf>
    <xf numFmtId="1" fontId="13" fillId="26" borderId="0" xfId="0" applyNumberFormat="1" applyFont="1" applyFill="1" applyAlignment="1">
      <alignment horizontal="center" vertical="center" wrapText="1"/>
    </xf>
    <xf numFmtId="0" fontId="1" fillId="2" borderId="0" xfId="0" applyFont="1" applyFill="1"/>
    <xf numFmtId="1" fontId="1" fillId="11" borderId="0" xfId="9" applyNumberFormat="1" applyFont="1" applyAlignment="1">
      <alignment horizontal="center" vertical="center"/>
    </xf>
    <xf numFmtId="0" fontId="0" fillId="2" borderId="0" xfId="0" applyFill="1"/>
    <xf numFmtId="0" fontId="0" fillId="2" borderId="0" xfId="0" applyFill="1"/>
    <xf numFmtId="0" fontId="4" fillId="4" borderId="0" xfId="2" applyAlignment="1">
      <alignment vertical="top" wrapText="1"/>
    </xf>
    <xf numFmtId="0" fontId="4" fillId="22" borderId="0" xfId="20" applyAlignment="1">
      <alignment wrapText="1"/>
    </xf>
    <xf numFmtId="0" fontId="4" fillId="10" borderId="0" xfId="8" applyAlignment="1">
      <alignment vertical="top" wrapText="1"/>
    </xf>
    <xf numFmtId="0" fontId="8" fillId="14" borderId="0" xfId="12" applyFont="1" applyAlignment="1">
      <alignment horizontal="center" vertical="top" wrapText="1"/>
    </xf>
    <xf numFmtId="0" fontId="3" fillId="18" borderId="0" xfId="16" applyFont="1" applyAlignment="1">
      <alignment horizontal="center" vertical="top" wrapText="1"/>
    </xf>
    <xf numFmtId="0" fontId="4" fillId="18" borderId="0" xfId="16" applyAlignment="1">
      <alignment horizontal="center" vertical="top" wrapText="1"/>
    </xf>
    <xf numFmtId="1" fontId="4" fillId="20" borderId="0" xfId="18" applyNumberFormat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7" fillId="3" borderId="0" xfId="1" applyNumberFormat="1" applyAlignment="1">
      <alignment horizontal="center" vertical="center"/>
    </xf>
    <xf numFmtId="1" fontId="7" fillId="21" borderId="0" xfId="19" applyNumberFormat="1" applyAlignment="1">
      <alignment horizontal="center" vertical="center"/>
    </xf>
    <xf numFmtId="1" fontId="7" fillId="13" borderId="0" xfId="11" applyNumberFormat="1" applyAlignment="1">
      <alignment horizontal="center" vertical="center"/>
    </xf>
    <xf numFmtId="1" fontId="7" fillId="17" borderId="0" xfId="15" applyNumberFormat="1" applyAlignment="1">
      <alignment horizontal="center" vertical="center"/>
    </xf>
    <xf numFmtId="1" fontId="4" fillId="6" borderId="0" xfId="4" applyNumberFormat="1" applyAlignment="1">
      <alignment horizontal="center" vertical="center"/>
    </xf>
    <xf numFmtId="1" fontId="4" fillId="24" borderId="0" xfId="22" applyNumberFormat="1" applyAlignment="1">
      <alignment horizontal="center" vertical="center"/>
    </xf>
    <xf numFmtId="1" fontId="4" fillId="16" borderId="0" xfId="14" applyNumberFormat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0" fontId="4" fillId="8" borderId="0" xfId="6" applyAlignment="1">
      <alignment horizontal="center" vertical="top"/>
    </xf>
    <xf numFmtId="0" fontId="8" fillId="4" borderId="0" xfId="2" applyFont="1" applyAlignment="1">
      <alignment horizontal="center" vertical="top" wrapText="1"/>
    </xf>
    <xf numFmtId="0" fontId="8" fillId="22" borderId="0" xfId="20" applyFont="1" applyAlignment="1">
      <alignment horizontal="center" vertical="top" wrapText="1"/>
    </xf>
    <xf numFmtId="0" fontId="8" fillId="10" borderId="0" xfId="8" applyFont="1" applyAlignment="1">
      <alignment horizontal="center" vertical="top" wrapText="1"/>
    </xf>
    <xf numFmtId="0" fontId="2" fillId="18" borderId="0" xfId="16" applyFont="1" applyAlignment="1">
      <alignment horizontal="center" vertical="top" wrapText="1"/>
    </xf>
    <xf numFmtId="0" fontId="7" fillId="17" borderId="0" xfId="15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7" fillId="3" borderId="0" xfId="1" applyAlignment="1">
      <alignment horizontal="center" vertical="top" wrapText="1"/>
    </xf>
    <xf numFmtId="0" fontId="7" fillId="21" borderId="0" xfId="19" applyAlignment="1">
      <alignment horizontal="center" vertical="top" wrapText="1"/>
    </xf>
    <xf numFmtId="0" fontId="7" fillId="9" borderId="0" xfId="7" applyAlignment="1">
      <alignment horizontal="center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4" fillId="6" borderId="0" xfId="4" applyNumberFormat="1" applyAlignment="1">
      <alignment horizontal="center" vertical="center" wrapText="1"/>
    </xf>
    <xf numFmtId="1" fontId="4" fillId="24" borderId="0" xfId="22" applyNumberFormat="1" applyAlignment="1">
      <alignment horizontal="center" vertical="center" wrapText="1"/>
    </xf>
    <xf numFmtId="0" fontId="7" fillId="13" borderId="0" xfId="11" applyAlignment="1">
      <alignment horizontal="center" vertical="top" wrapText="1"/>
    </xf>
    <xf numFmtId="0" fontId="7" fillId="7" borderId="1" xfId="5" applyBorder="1" applyAlignment="1">
      <alignment horizontal="center" vertical="top" wrapText="1"/>
    </xf>
    <xf numFmtId="1" fontId="7" fillId="3" borderId="0" xfId="1" applyNumberFormat="1" applyAlignment="1">
      <alignment horizontal="center" vertical="center" wrapText="1"/>
    </xf>
    <xf numFmtId="1" fontId="7" fillId="21" borderId="0" xfId="19" applyNumberFormat="1" applyAlignment="1">
      <alignment horizontal="center" vertical="center" wrapText="1"/>
    </xf>
    <xf numFmtId="1" fontId="7" fillId="9" borderId="0" xfId="7" applyNumberFormat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</cellXfs>
  <cellStyles count="23">
    <cellStyle name="20% - Акцент1" xfId="2" builtinId="30"/>
    <cellStyle name="20% - Акцент3" xfId="8" builtinId="38"/>
    <cellStyle name="20% - Акцент4" xfId="12" builtinId="42"/>
    <cellStyle name="20% - Акцент5" xfId="16" builtinId="46"/>
    <cellStyle name="20% - Акцент6" xfId="20" builtinId="50"/>
    <cellStyle name="40% - Акцент1" xfId="3" builtinId="31"/>
    <cellStyle name="40% - Акцент3" xfId="9" builtinId="39"/>
    <cellStyle name="40% - Акцент4" xfId="13" builtinId="43"/>
    <cellStyle name="40% - Акцент5" xfId="17" builtinId="47"/>
    <cellStyle name="40% - Акцент6" xfId="21" builtinId="51"/>
    <cellStyle name="60% - Акцент1" xfId="4" builtinId="32"/>
    <cellStyle name="60% - Акцент2" xfId="6" builtinId="36"/>
    <cellStyle name="60% - Акцент3" xfId="10" builtinId="40"/>
    <cellStyle name="60% - Акцент4" xfId="14" builtinId="44"/>
    <cellStyle name="60% - Акцент5" xfId="18" builtinId="48"/>
    <cellStyle name="60% - Акцент6" xfId="22" builtinId="52"/>
    <cellStyle name="Акцент1" xfId="1" builtinId="29"/>
    <cellStyle name="Акцент2" xfId="5" builtinId="33"/>
    <cellStyle name="Акцент3" xfId="7" builtinId="37"/>
    <cellStyle name="Акцент4" xfId="11" builtinId="41"/>
    <cellStyle name="Акцент5" xfId="15" builtinId="45"/>
    <cellStyle name="Акцент6" xfId="19" builtinId="4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1. Открытость</a:t>
            </a:r>
            <a:r>
              <a:rPr lang="ru-RU" baseline="0"/>
              <a:t> и доступность информации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899975998367978"/>
          <c:y val="6.2446077233045863E-2"/>
          <c:w val="0.46024941055461333"/>
          <c:h val="0.58807420621179674"/>
        </c:manualLayout>
      </c:layout>
      <c:barChart>
        <c:barDir val="bar"/>
        <c:grouping val="clustered"/>
        <c:ser>
          <c:idx val="0"/>
          <c:order val="0"/>
          <c:tx>
            <c:strRef>
              <c:f>Лист1!$B$55</c:f>
              <c:strCache>
                <c:ptCount val="1"/>
                <c:pt idx="0">
                  <c:v>1.1.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нормативными правовыми актами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Лист1!$B$56:$B$65</c:f>
              <c:numCache>
                <c:formatCode>0</c:formatCode>
                <c:ptCount val="10"/>
                <c:pt idx="0">
                  <c:v>7.1428571428571423</c:v>
                </c:pt>
                <c:pt idx="1">
                  <c:v>63.095238095238095</c:v>
                </c:pt>
                <c:pt idx="2">
                  <c:v>35.238095238095234</c:v>
                </c:pt>
                <c:pt idx="3">
                  <c:v>33.055555555555557</c:v>
                </c:pt>
                <c:pt idx="4">
                  <c:v>12.46031746031746</c:v>
                </c:pt>
                <c:pt idx="5">
                  <c:v>8.9285714285714288</c:v>
                </c:pt>
                <c:pt idx="6">
                  <c:v>21.706349206349206</c:v>
                </c:pt>
                <c:pt idx="7">
                  <c:v>69.563492063492063</c:v>
                </c:pt>
                <c:pt idx="8">
                  <c:v>37.460317460317462</c:v>
                </c:pt>
                <c:pt idx="9">
                  <c:v>24.318181818181817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85-7542-8E98-82F5F6D2A80C}"/>
            </c:ext>
          </c:extLst>
        </c:ser>
        <c:ser>
          <c:idx val="1"/>
          <c:order val="1"/>
          <c:tx>
            <c:strRef>
              <c:f>Лист1!$C$55</c:f>
              <c:strCache>
                <c:ptCount val="1"/>
                <c:pt idx="0">
                  <c:v>1.2.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Лист1!$C$56:$C$65</c:f>
              <c:numCache>
                <c:formatCode>0</c:formatCode>
                <c:ptCount val="10"/>
                <c:pt idx="0" formatCode="General">
                  <c:v>0</c:v>
                </c:pt>
                <c:pt idx="1">
                  <c:v>90</c:v>
                </c:pt>
                <c:pt idx="2" formatCode="General">
                  <c:v>90</c:v>
                </c:pt>
                <c:pt idx="3">
                  <c:v>90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90</c:v>
                </c:pt>
                <c:pt idx="8">
                  <c:v>90</c:v>
                </c:pt>
                <c:pt idx="9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5-7542-8E98-82F5F6D2A80C}"/>
            </c:ext>
          </c:extLst>
        </c:ser>
        <c:ser>
          <c:idx val="2"/>
          <c:order val="2"/>
          <c:tx>
            <c:strRef>
              <c:f>Лист1!$D$55</c:f>
              <c:strCache>
                <c:ptCount val="1"/>
                <c:pt idx="0">
                  <c:v>1.3. Доля получателей услуг, удовлетворенных открытостью,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сферы, на официальном сайте организации соци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Лист1!$D$56:$D$65</c:f>
              <c:numCache>
                <c:formatCode>0</c:formatCode>
                <c:ptCount val="10"/>
                <c:pt idx="0">
                  <c:v>61.53846153846154</c:v>
                </c:pt>
                <c:pt idx="1">
                  <c:v>87.671232876712324</c:v>
                </c:pt>
                <c:pt idx="2">
                  <c:v>100</c:v>
                </c:pt>
                <c:pt idx="3">
                  <c:v>75</c:v>
                </c:pt>
                <c:pt idx="4">
                  <c:v>91.17647058823529</c:v>
                </c:pt>
                <c:pt idx="5">
                  <c:v>86.58536585365853</c:v>
                </c:pt>
                <c:pt idx="6">
                  <c:v>74.358974358974365</c:v>
                </c:pt>
                <c:pt idx="7">
                  <c:v>46.540880503144656</c:v>
                </c:pt>
                <c:pt idx="8">
                  <c:v>97.5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AC-D942-8BCB-B60B18097EAA}"/>
            </c:ext>
          </c:extLst>
        </c:ser>
        <c:gapWidth val="182"/>
        <c:axId val="55054720"/>
        <c:axId val="55086080"/>
      </c:barChart>
      <c:catAx>
        <c:axId val="5505472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86080"/>
        <c:crosses val="autoZero"/>
        <c:auto val="1"/>
        <c:lblAlgn val="ctr"/>
        <c:lblOffset val="100"/>
      </c:catAx>
      <c:valAx>
        <c:axId val="5508608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5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Лист1!$F$113</c:f>
              <c:strCache>
                <c:ptCount val="1"/>
                <c:pt idx="0">
                  <c:v>5. Удовлетворенность условиями оказания услуг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Лист1!$F$114:$F$123</c:f>
              <c:numCache>
                <c:formatCode>0</c:formatCode>
                <c:ptCount val="10"/>
                <c:pt idx="0">
                  <c:v>96.15384615384616</c:v>
                </c:pt>
                <c:pt idx="1">
                  <c:v>99.452054794520549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86.92307692307692</c:v>
                </c:pt>
                <c:pt idx="7">
                  <c:v>75.345911949685529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4D-2E4F-B4E0-F3A2CDC220FB}"/>
            </c:ext>
          </c:extLst>
        </c:ser>
        <c:gapWidth val="182"/>
        <c:axId val="54654464"/>
        <c:axId val="54656000"/>
      </c:barChart>
      <c:catAx>
        <c:axId val="5465446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656000"/>
        <c:crosses val="autoZero"/>
        <c:auto val="1"/>
        <c:lblAlgn val="ctr"/>
        <c:lblOffset val="100"/>
      </c:catAx>
      <c:valAx>
        <c:axId val="546560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65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Лист1!$G$114:$G$123</c:f>
              <c:numCache>
                <c:formatCode>0</c:formatCode>
                <c:ptCount val="10"/>
                <c:pt idx="0">
                  <c:v>66.874725274725279</c:v>
                </c:pt>
                <c:pt idx="1">
                  <c:v>78.387279843444233</c:v>
                </c:pt>
                <c:pt idx="2">
                  <c:v>83.506122448979596</c:v>
                </c:pt>
                <c:pt idx="3">
                  <c:v>81.183333333333323</c:v>
                </c:pt>
                <c:pt idx="4">
                  <c:v>78.088795518207277</c:v>
                </c:pt>
                <c:pt idx="5">
                  <c:v>79.562543554006965</c:v>
                </c:pt>
                <c:pt idx="6">
                  <c:v>70.392124542124549</c:v>
                </c:pt>
                <c:pt idx="7">
                  <c:v>64.830897090331035</c:v>
                </c:pt>
                <c:pt idx="8">
                  <c:v>84.714285714285722</c:v>
                </c:pt>
                <c:pt idx="9">
                  <c:v>76.059090909090912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3E-EE48-9AF1-D8166419CA90}"/>
            </c:ext>
          </c:extLst>
        </c:ser>
        <c:gapWidth val="182"/>
        <c:axId val="55089792"/>
        <c:axId val="55095680"/>
      </c:barChart>
      <c:catAx>
        <c:axId val="5508979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95680"/>
        <c:crosses val="autoZero"/>
        <c:auto val="1"/>
        <c:lblAlgn val="ctr"/>
        <c:lblOffset val="100"/>
      </c:catAx>
      <c:valAx>
        <c:axId val="5509568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8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Итоговые</a:t>
            </a:r>
            <a:r>
              <a:rPr lang="ru-RU" baseline="0"/>
              <a:t> значения по критериям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Лист1!$B$113</c:f>
              <c:strCache>
                <c:ptCount val="1"/>
                <c:pt idx="0">
                  <c:v>1. Открытость и доступность информации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Лист1!$B$114:$B$123</c:f>
              <c:numCache>
                <c:formatCode>0</c:formatCode>
                <c:ptCount val="10"/>
                <c:pt idx="0">
                  <c:v>26.758241758241759</c:v>
                </c:pt>
                <c:pt idx="1">
                  <c:v>80.99706457925636</c:v>
                </c:pt>
                <c:pt idx="2">
                  <c:v>77.571428571428569</c:v>
                </c:pt>
                <c:pt idx="3">
                  <c:v>66.916666666666657</c:v>
                </c:pt>
                <c:pt idx="4">
                  <c:v>40.208683473389357</c:v>
                </c:pt>
                <c:pt idx="5">
                  <c:v>37.312717770034844</c:v>
                </c:pt>
                <c:pt idx="6">
                  <c:v>66.255494505494511</c:v>
                </c:pt>
                <c:pt idx="7">
                  <c:v>66.485399820305489</c:v>
                </c:pt>
                <c:pt idx="8">
                  <c:v>77.238095238095241</c:v>
                </c:pt>
                <c:pt idx="9">
                  <c:v>65.295454545454547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DE-0B4F-ACC6-E47BCB6280BC}"/>
            </c:ext>
          </c:extLst>
        </c:ser>
        <c:ser>
          <c:idx val="1"/>
          <c:order val="1"/>
          <c:tx>
            <c:strRef>
              <c:f>Лист1!$C$113</c:f>
              <c:strCache>
                <c:ptCount val="1"/>
                <c:pt idx="0">
                  <c:v>2. Комфортность условий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Лист1!$C$114:$C$123</c:f>
              <c:numCache>
                <c:formatCode>0</c:formatCode>
                <c:ptCount val="10"/>
                <c:pt idx="0">
                  <c:v>96.15384615384616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79.559748427672957</c:v>
                </c:pt>
                <c:pt idx="8">
                  <c:v>98.333333333333343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DE-0B4F-ACC6-E47BCB6280BC}"/>
            </c:ext>
          </c:extLst>
        </c:ser>
        <c:ser>
          <c:idx val="2"/>
          <c:order val="2"/>
          <c:tx>
            <c:strRef>
              <c:f>Лист1!$D$113</c:f>
              <c:strCache>
                <c:ptCount val="1"/>
                <c:pt idx="0">
                  <c:v>3. Доступность услуг для инвалидов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Лист1!$D$114:$D$123</c:f>
              <c:numCache>
                <c:formatCode>0</c:formatCode>
                <c:ptCount val="10"/>
                <c:pt idx="0">
                  <c:v>23</c:v>
                </c:pt>
                <c:pt idx="1">
                  <c:v>12.857142857142856</c:v>
                </c:pt>
                <c:pt idx="2">
                  <c:v>42</c:v>
                </c:pt>
                <c:pt idx="3">
                  <c:v>39</c:v>
                </c:pt>
                <c:pt idx="4">
                  <c:v>52</c:v>
                </c:pt>
                <c:pt idx="5">
                  <c:v>60.5</c:v>
                </c:pt>
                <c:pt idx="6">
                  <c:v>7.5</c:v>
                </c:pt>
                <c:pt idx="7">
                  <c:v>34.46153846153846</c:v>
                </c:pt>
                <c:pt idx="8">
                  <c:v>49</c:v>
                </c:pt>
                <c:pt idx="9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DE-0B4F-ACC6-E47BCB6280BC}"/>
            </c:ext>
          </c:extLst>
        </c:ser>
        <c:ser>
          <c:idx val="3"/>
          <c:order val="3"/>
          <c:tx>
            <c:strRef>
              <c:f>Лист1!$E$113</c:f>
              <c:strCache>
                <c:ptCount val="1"/>
                <c:pt idx="0">
                  <c:v>4. Доброжелательность, вежливость работников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Лист1!$E$114:$E$123</c:f>
              <c:numCache>
                <c:formatCode>0</c:formatCode>
                <c:ptCount val="10"/>
                <c:pt idx="0">
                  <c:v>92.307692307692307</c:v>
                </c:pt>
                <c:pt idx="1">
                  <c:v>98.630136986301366</c:v>
                </c:pt>
                <c:pt idx="2">
                  <c:v>97.959183673469397</c:v>
                </c:pt>
                <c:pt idx="3">
                  <c:v>100</c:v>
                </c:pt>
                <c:pt idx="4">
                  <c:v>98.235294117647058</c:v>
                </c:pt>
                <c:pt idx="5">
                  <c:v>100</c:v>
                </c:pt>
                <c:pt idx="6">
                  <c:v>91.282051282051299</c:v>
                </c:pt>
                <c:pt idx="7">
                  <c:v>68.301886792452834</c:v>
                </c:pt>
                <c:pt idx="8">
                  <c:v>99.000000000000014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DE-0B4F-ACC6-E47BCB6280BC}"/>
            </c:ext>
          </c:extLst>
        </c:ser>
        <c:ser>
          <c:idx val="4"/>
          <c:order val="4"/>
          <c:tx>
            <c:strRef>
              <c:f>Лист1!$F$113</c:f>
              <c:strCache>
                <c:ptCount val="1"/>
                <c:pt idx="0">
                  <c:v>5. Удовлетворенность условиями оказания услуг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Лист1!$F$114:$F$123</c:f>
              <c:numCache>
                <c:formatCode>0</c:formatCode>
                <c:ptCount val="10"/>
                <c:pt idx="0">
                  <c:v>96.15384615384616</c:v>
                </c:pt>
                <c:pt idx="1">
                  <c:v>99.452054794520549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86.92307692307692</c:v>
                </c:pt>
                <c:pt idx="7">
                  <c:v>75.345911949685529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9DE-0B4F-ACC6-E47BCB6280BC}"/>
            </c:ext>
          </c:extLst>
        </c:ser>
        <c:gapWidth val="182"/>
        <c:axId val="57246080"/>
        <c:axId val="57247616"/>
      </c:barChart>
      <c:catAx>
        <c:axId val="5724608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247616"/>
        <c:crosses val="autoZero"/>
        <c:auto val="1"/>
        <c:lblAlgn val="ctr"/>
        <c:lblOffset val="100"/>
      </c:catAx>
      <c:valAx>
        <c:axId val="5724761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24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2.</a:t>
            </a:r>
            <a:r>
              <a:rPr lang="ru-RU" baseline="0"/>
              <a:t> Комфортность условий</a:t>
            </a:r>
            <a:endParaRPr lang="ru-RU"/>
          </a:p>
        </c:rich>
      </c:tx>
      <c:layout>
        <c:manualLayout>
          <c:xMode val="edge"/>
          <c:yMode val="edge"/>
          <c:x val="0.3184116275514115"/>
          <c:y val="1.8795378490379731E-2"/>
        </c:manualLayout>
      </c:layout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Лист1!$E$55</c:f>
              <c:strCache>
                <c:ptCount val="1"/>
                <c:pt idx="0">
                  <c:v>2.1. Обеспечение в организации социальной сферы комфортных условий для предоставления услуг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Лист1!$E$56:$E$65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FB-2B49-9CD2-916A85D5B998}"/>
            </c:ext>
          </c:extLst>
        </c:ser>
        <c:ser>
          <c:idx val="1"/>
          <c:order val="1"/>
          <c:tx>
            <c:strRef>
              <c:f>Лист1!$F$55</c:f>
              <c:strCache>
                <c:ptCount val="1"/>
                <c:pt idx="0">
                  <c:v>2.3. Доля получателей услуг, удовлетворенных комфортностью предоставления услуг организацией социальной сферы (в % от общего числа опрошенных получателей услуг)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Лист1!$F$56:$F$65</c:f>
              <c:numCache>
                <c:formatCode>0</c:formatCode>
                <c:ptCount val="10"/>
                <c:pt idx="0">
                  <c:v>96.15384615384616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59.119496855345908</c:v>
                </c:pt>
                <c:pt idx="8">
                  <c:v>96.666666666666671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FB-2B49-9CD2-916A85D5B998}"/>
            </c:ext>
          </c:extLst>
        </c:ser>
        <c:gapWidth val="182"/>
        <c:axId val="58005760"/>
        <c:axId val="58200064"/>
      </c:barChart>
      <c:catAx>
        <c:axId val="5800576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200064"/>
        <c:crosses val="autoZero"/>
        <c:auto val="1"/>
        <c:lblAlgn val="ctr"/>
        <c:lblOffset val="100"/>
      </c:catAx>
      <c:valAx>
        <c:axId val="582000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00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3.</a:t>
            </a:r>
            <a:r>
              <a:rPr lang="ru-RU" baseline="0"/>
              <a:t> Доступность услуг для инвалидов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Лист1!$G$55</c:f>
              <c:strCache>
                <c:ptCount val="1"/>
                <c:pt idx="0">
                  <c:v>3.1. Оборудование помещений организации социальной сферы и прилегающей к ней территории с учетом доступности для инвалидов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Лист1!$G$56:$G$65</c:f>
              <c:numCache>
                <c:formatCode>General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20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1-0841-B350-83D8ABF2817D}"/>
            </c:ext>
          </c:extLst>
        </c:ser>
        <c:ser>
          <c:idx val="1"/>
          <c:order val="1"/>
          <c:tx>
            <c:strRef>
              <c:f>Лист1!$H$55</c:f>
              <c:strCache>
                <c:ptCount val="1"/>
                <c:pt idx="0">
                  <c:v>3.2. Обеспечение в организации социальной сферы условий доступности, позволяющих инвалидам получать услуги наравне с другими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Лист1!$H$56:$H$65</c:f>
              <c:numCache>
                <c:formatCode>General</c:formatCode>
                <c:ptCount val="10"/>
                <c:pt idx="0" formatCode="0">
                  <c:v>20</c:v>
                </c:pt>
                <c:pt idx="1">
                  <c:v>0</c:v>
                </c:pt>
                <c:pt idx="2" formatCode="0">
                  <c:v>60</c:v>
                </c:pt>
                <c:pt idx="3">
                  <c:v>60</c:v>
                </c:pt>
                <c:pt idx="4" formatCode="0">
                  <c:v>80</c:v>
                </c:pt>
                <c:pt idx="5" formatCode="0">
                  <c:v>80</c:v>
                </c:pt>
                <c:pt idx="6" formatCode="0">
                  <c:v>0</c:v>
                </c:pt>
                <c:pt idx="7" formatCode="0">
                  <c:v>40</c:v>
                </c:pt>
                <c:pt idx="8" formatCode="0">
                  <c:v>60</c:v>
                </c:pt>
                <c:pt idx="9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D1-0841-B350-83D8ABF2817D}"/>
            </c:ext>
          </c:extLst>
        </c:ser>
        <c:ser>
          <c:idx val="2"/>
          <c:order val="2"/>
          <c:tx>
            <c:strRef>
              <c:f>Лист1!$I$55</c:f>
              <c:strCache>
                <c:ptCount val="1"/>
                <c:pt idx="0">
                  <c:v>3.3. Доля получателей услуг, удовлетворенных доступностью услуг для инвалидов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Лист1!$I$56:$I$65</c:f>
              <c:numCache>
                <c:formatCode>0</c:formatCode>
                <c:ptCount val="10"/>
                <c:pt idx="0">
                  <c:v>50</c:v>
                </c:pt>
                <c:pt idx="1">
                  <c:v>42.857142857142854</c:v>
                </c:pt>
                <c:pt idx="2">
                  <c:v>60</c:v>
                </c:pt>
                <c:pt idx="3">
                  <c:v>50</c:v>
                </c:pt>
                <c:pt idx="4">
                  <c:v>66.666666666666657</c:v>
                </c:pt>
                <c:pt idx="5">
                  <c:v>75</c:v>
                </c:pt>
                <c:pt idx="6">
                  <c:v>25</c:v>
                </c:pt>
                <c:pt idx="7">
                  <c:v>61.53846153846154</c:v>
                </c:pt>
                <c:pt idx="8">
                  <c:v>83.333333333333343</c:v>
                </c:pt>
                <c:pt idx="9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21-E244-8696-3789B8724C77}"/>
            </c:ext>
          </c:extLst>
        </c:ser>
        <c:gapWidth val="182"/>
        <c:axId val="60909440"/>
        <c:axId val="60910976"/>
      </c:barChart>
      <c:catAx>
        <c:axId val="6090944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910976"/>
        <c:crosses val="autoZero"/>
        <c:auto val="1"/>
        <c:lblAlgn val="ctr"/>
        <c:lblOffset val="100"/>
      </c:catAx>
      <c:valAx>
        <c:axId val="6091097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90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4.</a:t>
            </a:r>
            <a:r>
              <a:rPr lang="ru-RU" baseline="0"/>
              <a:t> Доброжелательность, вежливость работников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9800946488039932"/>
          <c:y val="5.5699332048443434E-2"/>
          <c:w val="0.45203854298605622"/>
          <c:h val="0.63445537157540044"/>
        </c:manualLayout>
      </c:layout>
      <c:barChart>
        <c:barDir val="bar"/>
        <c:grouping val="clustered"/>
        <c:ser>
          <c:idx val="0"/>
          <c:order val="0"/>
          <c:tx>
            <c:strRef>
              <c:f>Лист1!$J$55</c:f>
              <c:strCache>
                <c:ptCount val="1"/>
                <c:pt idx="0">
                  <c:v>4.1.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Лист1!$J$56:$J$65</c:f>
              <c:numCache>
                <c:formatCode>0</c:formatCode>
                <c:ptCount val="10"/>
                <c:pt idx="0">
                  <c:v>100</c:v>
                </c:pt>
                <c:pt idx="1">
                  <c:v>98.630136986301366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97.435897435897431</c:v>
                </c:pt>
                <c:pt idx="7">
                  <c:v>71.698113207547166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FE-1547-805D-0501DE89047D}"/>
            </c:ext>
          </c:extLst>
        </c:ser>
        <c:ser>
          <c:idx val="1"/>
          <c:order val="1"/>
          <c:tx>
            <c:strRef>
              <c:f>Лист1!$K$55</c:f>
              <c:strCache>
                <c:ptCount val="1"/>
                <c:pt idx="0">
                  <c:v>4.2.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Лист1!$K$56:$K$65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92.307692307692307</c:v>
                </c:pt>
                <c:pt idx="7">
                  <c:v>73.584905660377359</c:v>
                </c:pt>
                <c:pt idx="8">
                  <c:v>98.333333333333329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FE-1547-805D-0501DE89047D}"/>
            </c:ext>
          </c:extLst>
        </c:ser>
        <c:ser>
          <c:idx val="2"/>
          <c:order val="2"/>
          <c:tx>
            <c:strRef>
              <c:f>Лист1!$L$55</c:f>
              <c:strCache>
                <c:ptCount val="1"/>
                <c:pt idx="0">
                  <c:v>4.3.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Лист1!$L$56:$L$65</c:f>
              <c:numCache>
                <c:formatCode>0</c:formatCode>
                <c:ptCount val="10"/>
                <c:pt idx="0">
                  <c:v>61.53846153846154</c:v>
                </c:pt>
                <c:pt idx="1">
                  <c:v>95.890410958904098</c:v>
                </c:pt>
                <c:pt idx="2">
                  <c:v>89.795918367346943</c:v>
                </c:pt>
                <c:pt idx="3">
                  <c:v>100</c:v>
                </c:pt>
                <c:pt idx="4">
                  <c:v>91.17647058823529</c:v>
                </c:pt>
                <c:pt idx="5">
                  <c:v>100</c:v>
                </c:pt>
                <c:pt idx="6">
                  <c:v>76.923076923076934</c:v>
                </c:pt>
                <c:pt idx="7">
                  <c:v>50.943396226415096</c:v>
                </c:pt>
                <c:pt idx="8">
                  <c:v>98.333333333333329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AC-1041-9835-C017F0F3BA92}"/>
            </c:ext>
          </c:extLst>
        </c:ser>
        <c:gapWidth val="182"/>
        <c:axId val="94024064"/>
        <c:axId val="94026752"/>
      </c:barChart>
      <c:catAx>
        <c:axId val="9402406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026752"/>
        <c:crosses val="autoZero"/>
        <c:auto val="1"/>
        <c:lblAlgn val="ctr"/>
        <c:lblOffset val="100"/>
      </c:catAx>
      <c:valAx>
        <c:axId val="940267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02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476810161132283E-2"/>
          <c:y val="0.73077641939521865"/>
          <c:w val="0.62163393446786963"/>
          <c:h val="0.2051265432291111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5.</a:t>
            </a:r>
            <a:r>
              <a:rPr lang="ru-RU" baseline="0"/>
              <a:t> Удовлетворенность условиями оказания услуг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50641813325750729"/>
          <c:y val="9.0952061829097708E-2"/>
          <c:w val="0.44356316779206356"/>
          <c:h val="0.61934710397508663"/>
        </c:manualLayout>
      </c:layout>
      <c:barChart>
        <c:barDir val="bar"/>
        <c:grouping val="clustered"/>
        <c:ser>
          <c:idx val="0"/>
          <c:order val="0"/>
          <c:tx>
            <c:strRef>
              <c:f>Лист1!$M$55</c:f>
              <c:strCache>
                <c:ptCount val="1"/>
                <c:pt idx="0">
                  <c:v>5.1. Доля получателей услуг, которые готовы рекомендовать организацию социальной сферы родственникам и знакомым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Лист1!$M$56:$M$65</c:f>
              <c:numCache>
                <c:formatCode>0</c:formatCode>
                <c:ptCount val="10"/>
                <c:pt idx="0">
                  <c:v>92.307692307692307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87.179487179487182</c:v>
                </c:pt>
                <c:pt idx="7">
                  <c:v>72.95597484276729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51-274B-9DC6-EB12331C1805}"/>
            </c:ext>
          </c:extLst>
        </c:ser>
        <c:ser>
          <c:idx val="1"/>
          <c:order val="1"/>
          <c:tx>
            <c:strRef>
              <c:f>Лист1!$N$55</c:f>
              <c:strCache>
                <c:ptCount val="1"/>
                <c:pt idx="0">
                  <c:v>5.2. Доля получателей услуг, удовлетворенных организационными условиями предоставления услуг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Лист1!$N$56:$N$65</c:f>
              <c:numCache>
                <c:formatCode>0</c:formatCode>
                <c:ptCount val="10"/>
                <c:pt idx="0">
                  <c:v>92.307692307692307</c:v>
                </c:pt>
                <c:pt idx="1">
                  <c:v>97.260273972602747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92.307692307692307</c:v>
                </c:pt>
                <c:pt idx="7">
                  <c:v>75.471698113207552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51-274B-9DC6-EB12331C1805}"/>
            </c:ext>
          </c:extLst>
        </c:ser>
        <c:ser>
          <c:idx val="2"/>
          <c:order val="2"/>
          <c:tx>
            <c:strRef>
              <c:f>Лист1!$O$55</c:f>
              <c:strCache>
                <c:ptCount val="1"/>
                <c:pt idx="0">
                  <c:v>5.3. Доля получателей услуг, удовлетворенных в целом условиями оказания услуг в организации социальной сферы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Лист1!$A$56:$A$65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Лист1!$O$56:$O$65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84.615384615384613</c:v>
                </c:pt>
                <c:pt idx="7">
                  <c:v>76.729559748427675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6D-A044-B941-729020B42692}"/>
            </c:ext>
          </c:extLst>
        </c:ser>
        <c:gapWidth val="182"/>
        <c:axId val="54340224"/>
        <c:axId val="54362496"/>
      </c:barChart>
      <c:catAx>
        <c:axId val="5434022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362496"/>
        <c:crosses val="autoZero"/>
        <c:auto val="1"/>
        <c:lblAlgn val="ctr"/>
        <c:lblOffset val="100"/>
      </c:catAx>
      <c:valAx>
        <c:axId val="5436249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34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883296031098518E-2"/>
          <c:y val="0.74588473531367538"/>
          <c:w val="0.68014075852016864"/>
          <c:h val="0.2051265432291111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Лист1!$C$113</c:f>
              <c:strCache>
                <c:ptCount val="1"/>
                <c:pt idx="0">
                  <c:v>2. Комфортность условий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Лист1!$C$114:$C$123</c:f>
              <c:numCache>
                <c:formatCode>0</c:formatCode>
                <c:ptCount val="10"/>
                <c:pt idx="0">
                  <c:v>96.15384615384616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79.559748427672957</c:v>
                </c:pt>
                <c:pt idx="8">
                  <c:v>98.333333333333343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23-DA48-9B63-D040CA82E3E1}"/>
            </c:ext>
          </c:extLst>
        </c:ser>
        <c:gapWidth val="182"/>
        <c:axId val="54379264"/>
        <c:axId val="54380800"/>
      </c:barChart>
      <c:catAx>
        <c:axId val="5437926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380800"/>
        <c:crosses val="autoZero"/>
        <c:auto val="1"/>
        <c:lblAlgn val="ctr"/>
        <c:lblOffset val="100"/>
      </c:catAx>
      <c:valAx>
        <c:axId val="543808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37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Лист1!$B$113</c:f>
              <c:strCache>
                <c:ptCount val="1"/>
                <c:pt idx="0">
                  <c:v>1. Открытость и доступность информации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Лист1!$B$114:$B$123</c:f>
              <c:numCache>
                <c:formatCode>0</c:formatCode>
                <c:ptCount val="10"/>
                <c:pt idx="0">
                  <c:v>26.758241758241759</c:v>
                </c:pt>
                <c:pt idx="1">
                  <c:v>80.99706457925636</c:v>
                </c:pt>
                <c:pt idx="2">
                  <c:v>77.571428571428569</c:v>
                </c:pt>
                <c:pt idx="3">
                  <c:v>66.916666666666657</c:v>
                </c:pt>
                <c:pt idx="4">
                  <c:v>40.208683473389357</c:v>
                </c:pt>
                <c:pt idx="5">
                  <c:v>37.312717770034844</c:v>
                </c:pt>
                <c:pt idx="6">
                  <c:v>66.255494505494511</c:v>
                </c:pt>
                <c:pt idx="7">
                  <c:v>66.485399820305489</c:v>
                </c:pt>
                <c:pt idx="8">
                  <c:v>77.238095238095241</c:v>
                </c:pt>
                <c:pt idx="9">
                  <c:v>65.295454545454547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7F-654F-85BF-C75EE1AEDD49}"/>
            </c:ext>
          </c:extLst>
        </c:ser>
        <c:gapWidth val="182"/>
        <c:axId val="54499200"/>
        <c:axId val="54500736"/>
      </c:barChart>
      <c:catAx>
        <c:axId val="5449920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500736"/>
        <c:crosses val="autoZero"/>
        <c:auto val="1"/>
        <c:lblAlgn val="ctr"/>
        <c:lblOffset val="100"/>
      </c:catAx>
      <c:valAx>
        <c:axId val="5450073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9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Лист1!$D$113</c:f>
              <c:strCache>
                <c:ptCount val="1"/>
                <c:pt idx="0">
                  <c:v>3. Доступность услуг для инвалидов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Лист1!$D$114:$D$123</c:f>
              <c:numCache>
                <c:formatCode>0</c:formatCode>
                <c:ptCount val="10"/>
                <c:pt idx="0">
                  <c:v>23</c:v>
                </c:pt>
                <c:pt idx="1">
                  <c:v>12.857142857142856</c:v>
                </c:pt>
                <c:pt idx="2">
                  <c:v>42</c:v>
                </c:pt>
                <c:pt idx="3">
                  <c:v>39</c:v>
                </c:pt>
                <c:pt idx="4">
                  <c:v>52</c:v>
                </c:pt>
                <c:pt idx="5">
                  <c:v>60.5</c:v>
                </c:pt>
                <c:pt idx="6">
                  <c:v>7.5</c:v>
                </c:pt>
                <c:pt idx="7">
                  <c:v>34.46153846153846</c:v>
                </c:pt>
                <c:pt idx="8">
                  <c:v>49</c:v>
                </c:pt>
                <c:pt idx="9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80-394D-83DB-4B51855C74EF}"/>
            </c:ext>
          </c:extLst>
        </c:ser>
        <c:gapWidth val="182"/>
        <c:axId val="54606848"/>
        <c:axId val="54625024"/>
      </c:barChart>
      <c:catAx>
        <c:axId val="5460684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625024"/>
        <c:crosses val="autoZero"/>
        <c:auto val="1"/>
        <c:lblAlgn val="ctr"/>
        <c:lblOffset val="100"/>
      </c:catAx>
      <c:valAx>
        <c:axId val="5462502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6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Лист1!$E$113</c:f>
              <c:strCache>
                <c:ptCount val="1"/>
                <c:pt idx="0">
                  <c:v>4. Доброжелательность, вежливость работников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Лист1!$A$114:$A$123</c:f>
              <c:strCache>
                <c:ptCount val="10"/>
                <c:pt idx="0">
                  <c:v>Жетковская ООШ</c:v>
                </c:pt>
                <c:pt idx="1">
                  <c:v>ООШ №4 </c:v>
                </c:pt>
                <c:pt idx="2">
                  <c:v>Жидкинская ООШ</c:v>
                </c:pt>
                <c:pt idx="3">
                  <c:v>Нижне-Кокуйская ООШ </c:v>
                </c:pt>
                <c:pt idx="4">
                  <c:v>Матусовская ООШ</c:v>
                </c:pt>
                <c:pt idx="5">
                  <c:v>Ундино-Посельская СОШ</c:v>
                </c:pt>
                <c:pt idx="6">
                  <c:v>Ильдиканская СОШ</c:v>
                </c:pt>
                <c:pt idx="7">
                  <c:v>СОШ №14  </c:v>
                </c:pt>
                <c:pt idx="8">
                  <c:v>Подойницынская СОШ</c:v>
                </c:pt>
                <c:pt idx="9">
                  <c:v>Нижне-Гирюнинский детский сад </c:v>
                </c:pt>
              </c:strCache>
            </c:strRef>
          </c:cat>
          <c:val>
            <c:numRef>
              <c:f>Лист1!$E$114:$E$123</c:f>
              <c:numCache>
                <c:formatCode>0</c:formatCode>
                <c:ptCount val="10"/>
                <c:pt idx="0">
                  <c:v>92.307692307692307</c:v>
                </c:pt>
                <c:pt idx="1">
                  <c:v>98.630136986301366</c:v>
                </c:pt>
                <c:pt idx="2">
                  <c:v>97.959183673469397</c:v>
                </c:pt>
                <c:pt idx="3">
                  <c:v>100</c:v>
                </c:pt>
                <c:pt idx="4">
                  <c:v>98.235294117647058</c:v>
                </c:pt>
                <c:pt idx="5">
                  <c:v>100</c:v>
                </c:pt>
                <c:pt idx="6">
                  <c:v>91.282051282051299</c:v>
                </c:pt>
                <c:pt idx="7">
                  <c:v>68.301886792452834</c:v>
                </c:pt>
                <c:pt idx="8">
                  <c:v>99.000000000000014</c:v>
                </c:pt>
                <c:pt idx="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49-9140-AD5F-6712C8B914AD}"/>
            </c:ext>
          </c:extLst>
        </c:ser>
        <c:gapWidth val="182"/>
        <c:axId val="54645120"/>
        <c:axId val="54646656"/>
      </c:barChart>
      <c:catAx>
        <c:axId val="5464512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646656"/>
        <c:crosses val="autoZero"/>
        <c:auto val="1"/>
        <c:lblAlgn val="ctr"/>
        <c:lblOffset val="100"/>
      </c:catAx>
      <c:valAx>
        <c:axId val="5464665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64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170243</xdr:rowOff>
    </xdr:from>
    <xdr:to>
      <xdr:col>5</xdr:col>
      <xdr:colOff>105833</xdr:colOff>
      <xdr:row>108</xdr:row>
      <xdr:rowOff>43393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1D54C5E5-63C1-1E42-9EEF-0C0B66C19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125186</xdr:colOff>
      <xdr:row>70</xdr:row>
      <xdr:rowOff>4233</xdr:rowOff>
    </xdr:from>
    <xdr:to>
      <xdr:col>11</xdr:col>
      <xdr:colOff>125186</xdr:colOff>
      <xdr:row>108</xdr:row>
      <xdr:rowOff>102959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xmlns="" id="{BC37E957-F424-FD45-9DF8-D2FDFDCED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131284</xdr:colOff>
      <xdr:row>70</xdr:row>
      <xdr:rowOff>8769</xdr:rowOff>
    </xdr:from>
    <xdr:to>
      <xdr:col>17</xdr:col>
      <xdr:colOff>473731</xdr:colOff>
      <xdr:row>108</xdr:row>
      <xdr:rowOff>107495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xmlns="" id="{DB7131F0-D469-6546-A791-C78254CE0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508000</xdr:colOff>
      <xdr:row>70</xdr:row>
      <xdr:rowOff>18345</xdr:rowOff>
    </xdr:from>
    <xdr:to>
      <xdr:col>23</xdr:col>
      <xdr:colOff>539750</xdr:colOff>
      <xdr:row>106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8A2013A-BBB0-6243-A9F0-BFB06E86D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555273</xdr:colOff>
      <xdr:row>70</xdr:row>
      <xdr:rowOff>18345</xdr:rowOff>
    </xdr:from>
    <xdr:to>
      <xdr:col>30</xdr:col>
      <xdr:colOff>462139</xdr:colOff>
      <xdr:row>106</xdr:row>
      <xdr:rowOff>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xmlns="" id="{8DBE8A99-0A04-6E49-A433-9A16D3D9D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286504</xdr:colOff>
      <xdr:row>109</xdr:row>
      <xdr:rowOff>33714</xdr:rowOff>
    </xdr:from>
    <xdr:to>
      <xdr:col>11</xdr:col>
      <xdr:colOff>476249</xdr:colOff>
      <xdr:row>109</xdr:row>
      <xdr:rowOff>3968750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651A5D93-1A26-4D45-946A-47A2F0A2E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201084</xdr:rowOff>
    </xdr:from>
    <xdr:to>
      <xdr:col>5</xdr:col>
      <xdr:colOff>272143</xdr:colOff>
      <xdr:row>109</xdr:row>
      <xdr:rowOff>3981905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3A7DFA3A-FFAC-9846-9DBA-7A6C56C61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519338</xdr:colOff>
      <xdr:row>109</xdr:row>
      <xdr:rowOff>48077</xdr:rowOff>
    </xdr:from>
    <xdr:to>
      <xdr:col>17</xdr:col>
      <xdr:colOff>644070</xdr:colOff>
      <xdr:row>109</xdr:row>
      <xdr:rowOff>3989917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AEDA665B-06DA-444E-B577-FC79AF6D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762757</xdr:colOff>
      <xdr:row>109</xdr:row>
      <xdr:rowOff>4091565</xdr:rowOff>
    </xdr:from>
    <xdr:to>
      <xdr:col>14</xdr:col>
      <xdr:colOff>333879</xdr:colOff>
      <xdr:row>124</xdr:row>
      <xdr:rowOff>15874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800C9071-13D0-084E-9A57-D6ECA4DB9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337156</xdr:colOff>
      <xdr:row>109</xdr:row>
      <xdr:rowOff>4077556</xdr:rowOff>
    </xdr:from>
    <xdr:to>
      <xdr:col>20</xdr:col>
      <xdr:colOff>366185</xdr:colOff>
      <xdr:row>124</xdr:row>
      <xdr:rowOff>5291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E5E9C8FE-FBF3-F343-993D-61A3C7412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7257</xdr:colOff>
      <xdr:row>125</xdr:row>
      <xdr:rowOff>31750</xdr:rowOff>
    </xdr:from>
    <xdr:to>
      <xdr:col>20</xdr:col>
      <xdr:colOff>223157</xdr:colOff>
      <xdr:row>149</xdr:row>
      <xdr:rowOff>174625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50A24A7F-638C-C84E-85A2-3BBC14B41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15875</xdr:colOff>
      <xdr:row>129</xdr:row>
      <xdr:rowOff>36287</xdr:rowOff>
    </xdr:from>
    <xdr:to>
      <xdr:col>30</xdr:col>
      <xdr:colOff>472468</xdr:colOff>
      <xdr:row>188</xdr:row>
      <xdr:rowOff>172357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EB00A235-DD53-A346-997D-5A3374F04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45"/>
  <sheetViews>
    <sheetView tabSelected="1" zoomScale="60" zoomScaleNormal="60" workbookViewId="0">
      <pane xSplit="21" ySplit="2" topLeftCell="Y111" activePane="bottomRight" state="frozen"/>
      <selection pane="topRight" activeCell="W1" sqref="W1"/>
      <selection pane="bottomLeft" activeCell="A3" sqref="A3"/>
      <selection pane="bottomRight" activeCell="J135" sqref="J135"/>
    </sheetView>
  </sheetViews>
  <sheetFormatPr defaultColWidth="8.85546875" defaultRowHeight="15"/>
  <cols>
    <col min="1" max="1" width="49.85546875" customWidth="1"/>
    <col min="2" max="2" width="9.7109375" customWidth="1"/>
    <col min="3" max="4" width="10.7109375" customWidth="1"/>
    <col min="5" max="5" width="10.7109375" bestFit="1" customWidth="1"/>
    <col min="6" max="6" width="11.85546875" bestFit="1" customWidth="1"/>
    <col min="7" max="7" width="10.7109375" bestFit="1" customWidth="1"/>
    <col min="8" max="8" width="11.7109375" bestFit="1" customWidth="1"/>
    <col min="9" max="9" width="10.7109375" bestFit="1" customWidth="1"/>
    <col min="10" max="10" width="11.7109375" bestFit="1" customWidth="1"/>
    <col min="11" max="11" width="12" bestFit="1" customWidth="1"/>
    <col min="12" max="12" width="11.85546875" bestFit="1" customWidth="1"/>
    <col min="13" max="14" width="11.7109375" bestFit="1" customWidth="1"/>
    <col min="15" max="15" width="10.7109375" bestFit="1" customWidth="1"/>
    <col min="16" max="17" width="11.7109375" bestFit="1" customWidth="1"/>
    <col min="18" max="18" width="10.85546875" bestFit="1" customWidth="1"/>
    <col min="19" max="19" width="10.7109375" bestFit="1" customWidth="1"/>
    <col min="20" max="20" width="12" bestFit="1" customWidth="1"/>
    <col min="21" max="21" width="11.7109375" customWidth="1"/>
    <col min="22" max="22" width="40.140625" customWidth="1"/>
    <col min="23" max="23" width="10.42578125" customWidth="1"/>
    <col min="24" max="35" width="8.85546875" customWidth="1"/>
    <col min="36" max="36" width="8.7109375" customWidth="1"/>
    <col min="37" max="38" width="8.85546875" customWidth="1"/>
  </cols>
  <sheetData>
    <row r="1" spans="1:36" ht="15.75">
      <c r="A1" s="92" t="s">
        <v>0</v>
      </c>
      <c r="B1" s="93" t="s">
        <v>1</v>
      </c>
      <c r="C1" s="93"/>
      <c r="D1" s="93"/>
      <c r="E1" s="93"/>
      <c r="F1" s="93"/>
      <c r="G1" s="93"/>
      <c r="H1" s="93"/>
      <c r="I1" s="93"/>
      <c r="J1" s="93"/>
      <c r="K1" s="93"/>
      <c r="L1" s="94" t="s">
        <v>2</v>
      </c>
      <c r="M1" s="94"/>
      <c r="N1" s="94"/>
      <c r="O1" s="94"/>
      <c r="P1" s="95" t="s">
        <v>3</v>
      </c>
      <c r="Q1" s="95"/>
      <c r="R1" s="95"/>
      <c r="S1" s="95"/>
      <c r="T1" s="95"/>
      <c r="U1" s="100" t="s">
        <v>4</v>
      </c>
      <c r="V1" s="100"/>
      <c r="W1" s="100"/>
      <c r="X1" s="100"/>
      <c r="Y1" s="100"/>
      <c r="Z1" s="100"/>
      <c r="AA1" s="100"/>
      <c r="AB1" s="91" t="s">
        <v>5</v>
      </c>
      <c r="AC1" s="91"/>
      <c r="AD1" s="91"/>
      <c r="AE1" s="91"/>
      <c r="AF1" s="91"/>
      <c r="AG1" s="91"/>
      <c r="AH1" s="91"/>
      <c r="AI1" s="101" t="s">
        <v>6</v>
      </c>
      <c r="AJ1" s="86" t="s">
        <v>7</v>
      </c>
    </row>
    <row r="2" spans="1:36" ht="330.75">
      <c r="A2" s="92"/>
      <c r="B2" s="87" t="s">
        <v>45</v>
      </c>
      <c r="C2" s="87"/>
      <c r="D2" s="87"/>
      <c r="E2" s="87"/>
      <c r="F2" s="11" t="s">
        <v>46</v>
      </c>
      <c r="G2" s="87" t="s">
        <v>47</v>
      </c>
      <c r="H2" s="87"/>
      <c r="I2" s="87"/>
      <c r="J2" s="87"/>
      <c r="K2" s="7" t="s">
        <v>8</v>
      </c>
      <c r="L2" s="10" t="s">
        <v>9</v>
      </c>
      <c r="M2" s="88" t="s">
        <v>10</v>
      </c>
      <c r="N2" s="88"/>
      <c r="O2" s="23" t="s">
        <v>11</v>
      </c>
      <c r="P2" s="24" t="s">
        <v>50</v>
      </c>
      <c r="Q2" s="24" t="s">
        <v>51</v>
      </c>
      <c r="R2" s="89" t="s">
        <v>52</v>
      </c>
      <c r="S2" s="89"/>
      <c r="T2" s="25" t="s">
        <v>12</v>
      </c>
      <c r="U2" s="72" t="s">
        <v>13</v>
      </c>
      <c r="V2" s="72"/>
      <c r="W2" s="72" t="s">
        <v>14</v>
      </c>
      <c r="X2" s="72"/>
      <c r="Y2" s="72" t="s">
        <v>15</v>
      </c>
      <c r="Z2" s="72"/>
      <c r="AA2" s="26" t="s">
        <v>16</v>
      </c>
      <c r="AB2" s="90" t="s">
        <v>17</v>
      </c>
      <c r="AC2" s="74"/>
      <c r="AD2" s="90" t="s">
        <v>18</v>
      </c>
      <c r="AE2" s="74"/>
      <c r="AF2" s="73" t="s">
        <v>19</v>
      </c>
      <c r="AG2" s="74"/>
      <c r="AH2" s="27" t="s">
        <v>20</v>
      </c>
      <c r="AI2" s="101"/>
      <c r="AJ2" s="86"/>
    </row>
    <row r="3" spans="1:36" ht="408">
      <c r="A3" s="1"/>
      <c r="B3" s="2" t="s">
        <v>21</v>
      </c>
      <c r="C3" s="2" t="s">
        <v>22</v>
      </c>
      <c r="D3" s="3" t="s">
        <v>23</v>
      </c>
      <c r="E3" s="2" t="s">
        <v>24</v>
      </c>
      <c r="F3" s="4" t="s">
        <v>25</v>
      </c>
      <c r="G3" s="2" t="s">
        <v>26</v>
      </c>
      <c r="H3" s="4" t="s">
        <v>27</v>
      </c>
      <c r="I3" s="2" t="s">
        <v>28</v>
      </c>
      <c r="J3" s="2" t="s">
        <v>27</v>
      </c>
      <c r="K3" s="8"/>
      <c r="L3" s="5" t="s">
        <v>29</v>
      </c>
      <c r="M3" s="4" t="s">
        <v>30</v>
      </c>
      <c r="N3" s="2" t="s">
        <v>27</v>
      </c>
      <c r="O3" s="9"/>
      <c r="P3" s="4" t="s">
        <v>31</v>
      </c>
      <c r="Q3" s="4" t="s">
        <v>32</v>
      </c>
      <c r="R3" s="4" t="s">
        <v>33</v>
      </c>
      <c r="S3" s="4" t="s">
        <v>34</v>
      </c>
      <c r="T3" s="14"/>
      <c r="U3" s="4" t="s">
        <v>35</v>
      </c>
      <c r="V3" s="2" t="s">
        <v>27</v>
      </c>
      <c r="W3" s="4" t="s">
        <v>36</v>
      </c>
      <c r="X3" s="2" t="s">
        <v>27</v>
      </c>
      <c r="Y3" s="4" t="s">
        <v>37</v>
      </c>
      <c r="Z3" s="2" t="s">
        <v>27</v>
      </c>
      <c r="AA3" s="16"/>
      <c r="AB3" s="4" t="s">
        <v>38</v>
      </c>
      <c r="AC3" s="2" t="s">
        <v>27</v>
      </c>
      <c r="AD3" s="4" t="s">
        <v>39</v>
      </c>
      <c r="AE3" s="2" t="s">
        <v>27</v>
      </c>
      <c r="AF3" s="4" t="s">
        <v>40</v>
      </c>
      <c r="AG3" s="2" t="s">
        <v>27</v>
      </c>
      <c r="AH3" s="18"/>
      <c r="AI3" s="20"/>
      <c r="AJ3" s="6"/>
    </row>
    <row r="4" spans="1:36" ht="15.95" customHeight="1">
      <c r="A4" s="96" t="s">
        <v>70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7"/>
    </row>
    <row r="5" spans="1:36" ht="15.75">
      <c r="A5" s="41" t="s">
        <v>41</v>
      </c>
      <c r="B5" s="41">
        <v>2</v>
      </c>
      <c r="C5" s="41">
        <v>14</v>
      </c>
      <c r="D5" s="41">
        <v>0</v>
      </c>
      <c r="E5" s="41">
        <v>45</v>
      </c>
      <c r="F5" s="41">
        <v>0</v>
      </c>
      <c r="G5" s="41">
        <v>13</v>
      </c>
      <c r="H5" s="41">
        <v>13</v>
      </c>
      <c r="I5" s="41">
        <v>3</v>
      </c>
      <c r="J5" s="41">
        <v>13</v>
      </c>
      <c r="K5" s="50"/>
      <c r="L5" s="12">
        <v>7</v>
      </c>
      <c r="M5" s="12">
        <v>12</v>
      </c>
      <c r="N5" s="13">
        <v>13</v>
      </c>
      <c r="O5" s="51"/>
      <c r="P5" s="15">
        <v>0</v>
      </c>
      <c r="Q5" s="15">
        <v>1</v>
      </c>
      <c r="R5" s="15">
        <v>1</v>
      </c>
      <c r="S5" s="15">
        <v>2</v>
      </c>
      <c r="T5" s="56"/>
      <c r="U5" s="17">
        <v>13</v>
      </c>
      <c r="V5" s="17">
        <v>13</v>
      </c>
      <c r="W5" s="17">
        <v>13</v>
      </c>
      <c r="X5" s="17">
        <v>13</v>
      </c>
      <c r="Y5" s="17">
        <v>8</v>
      </c>
      <c r="Z5" s="17">
        <v>13</v>
      </c>
      <c r="AA5" s="48"/>
      <c r="AB5" s="19">
        <v>12</v>
      </c>
      <c r="AC5" s="19">
        <v>13</v>
      </c>
      <c r="AD5" s="19">
        <v>12</v>
      </c>
      <c r="AE5" s="19">
        <v>13</v>
      </c>
      <c r="AF5" s="19">
        <v>13</v>
      </c>
      <c r="AG5" s="19">
        <v>13</v>
      </c>
      <c r="AH5" s="49"/>
      <c r="AI5" s="21"/>
      <c r="AJ5" s="22">
        <v>13</v>
      </c>
    </row>
    <row r="6" spans="1:36" ht="15.75">
      <c r="A6" s="54" t="s">
        <v>42</v>
      </c>
      <c r="B6" s="102">
        <f>0.5*((B5/C5)+(D5/E5))*100</f>
        <v>7.1428571428571423</v>
      </c>
      <c r="C6" s="102"/>
      <c r="D6" s="102"/>
      <c r="E6" s="102"/>
      <c r="F6" s="54">
        <v>0</v>
      </c>
      <c r="G6" s="102">
        <f>0.5*(G5/H5+I5/J5)*100</f>
        <v>61.53846153846154</v>
      </c>
      <c r="H6" s="102"/>
      <c r="I6" s="102"/>
      <c r="J6" s="102"/>
      <c r="K6" s="50">
        <f>B6+F6+G6</f>
        <v>68.681318681318686</v>
      </c>
      <c r="L6" s="55">
        <v>100</v>
      </c>
      <c r="M6" s="103">
        <f>M5/N5*100</f>
        <v>92.307692307692307</v>
      </c>
      <c r="N6" s="103"/>
      <c r="O6" s="51">
        <f>(L6+M6)/2</f>
        <v>96.15384615384616</v>
      </c>
      <c r="P6" s="56">
        <f>P5*20</f>
        <v>0</v>
      </c>
      <c r="Q6" s="56">
        <f>Q5*20</f>
        <v>20</v>
      </c>
      <c r="R6" s="104">
        <f>R5/S5*100</f>
        <v>50</v>
      </c>
      <c r="S6" s="104"/>
      <c r="T6" s="56"/>
      <c r="U6" s="80">
        <f>U5/V5*100</f>
        <v>100</v>
      </c>
      <c r="V6" s="80"/>
      <c r="W6" s="80">
        <f>W5/X5*100</f>
        <v>100</v>
      </c>
      <c r="X6" s="80"/>
      <c r="Y6" s="80">
        <f>Y5/Z5*100</f>
        <v>61.53846153846154</v>
      </c>
      <c r="Z6" s="80"/>
      <c r="AA6" s="48">
        <f>SUM(U6:Z6)</f>
        <v>261.53846153846155</v>
      </c>
      <c r="AB6" s="81">
        <f>AB5/AC5*100</f>
        <v>92.307692307692307</v>
      </c>
      <c r="AC6" s="81"/>
      <c r="AD6" s="81">
        <f>AD5/AE5*100</f>
        <v>92.307692307692307</v>
      </c>
      <c r="AE6" s="81"/>
      <c r="AF6" s="81">
        <f>AF5/AG5*100</f>
        <v>100</v>
      </c>
      <c r="AG6" s="81"/>
      <c r="AH6" s="49">
        <f>SUM(AB6:AG6)</f>
        <v>284.61538461538464</v>
      </c>
      <c r="AI6" s="21"/>
    </row>
    <row r="7" spans="1:36" ht="15.75">
      <c r="A7" s="59" t="s">
        <v>43</v>
      </c>
      <c r="B7" s="105">
        <v>0.3</v>
      </c>
      <c r="C7" s="106"/>
      <c r="D7" s="106"/>
      <c r="E7" s="106"/>
      <c r="F7" s="58">
        <v>0.3</v>
      </c>
      <c r="G7" s="105">
        <v>0.4</v>
      </c>
      <c r="H7" s="106"/>
      <c r="I7" s="106"/>
      <c r="J7" s="106"/>
      <c r="K7" s="50"/>
      <c r="L7" s="58">
        <v>0.5</v>
      </c>
      <c r="M7" s="85">
        <v>0.5</v>
      </c>
      <c r="N7" s="76"/>
      <c r="O7" s="51"/>
      <c r="P7" s="45">
        <v>0.3</v>
      </c>
      <c r="Q7" s="45">
        <v>0.4</v>
      </c>
      <c r="R7" s="76">
        <v>0.3</v>
      </c>
      <c r="S7" s="76"/>
      <c r="T7" s="56"/>
      <c r="U7" s="76">
        <v>0.4</v>
      </c>
      <c r="V7" s="76"/>
      <c r="W7" s="76">
        <v>0.4</v>
      </c>
      <c r="X7" s="76"/>
      <c r="Y7" s="76">
        <v>0.2</v>
      </c>
      <c r="Z7" s="76"/>
      <c r="AA7" s="48"/>
      <c r="AB7" s="76">
        <v>0.3</v>
      </c>
      <c r="AC7" s="76"/>
      <c r="AD7" s="76">
        <v>0.2</v>
      </c>
      <c r="AE7" s="76"/>
      <c r="AF7" s="76">
        <v>0.5</v>
      </c>
      <c r="AG7" s="76"/>
      <c r="AH7" s="49"/>
      <c r="AI7" s="21"/>
    </row>
    <row r="8" spans="1:36" ht="15.75">
      <c r="A8" s="52" t="s">
        <v>44</v>
      </c>
      <c r="B8" s="98">
        <f>B6*B7</f>
        <v>2.1428571428571428</v>
      </c>
      <c r="C8" s="98"/>
      <c r="D8" s="98"/>
      <c r="E8" s="98"/>
      <c r="F8" s="52">
        <f>F6*F7</f>
        <v>0</v>
      </c>
      <c r="G8" s="98">
        <f>G6*G7</f>
        <v>24.615384615384617</v>
      </c>
      <c r="H8" s="98"/>
      <c r="I8" s="98"/>
      <c r="J8" s="98"/>
      <c r="K8" s="50">
        <f>B8+F8+G8</f>
        <v>26.758241758241759</v>
      </c>
      <c r="L8" s="53">
        <f>L6*L7</f>
        <v>50</v>
      </c>
      <c r="M8" s="99">
        <f>M6*M7</f>
        <v>46.153846153846153</v>
      </c>
      <c r="N8" s="83"/>
      <c r="O8" s="51">
        <f>L8+M8</f>
        <v>96.15384615384616</v>
      </c>
      <c r="P8" s="44">
        <f>P6*P7</f>
        <v>0</v>
      </c>
      <c r="Q8" s="44">
        <f>Q6*Q7</f>
        <v>8</v>
      </c>
      <c r="R8" s="44">
        <f>R6*R7</f>
        <v>15</v>
      </c>
      <c r="S8" s="44"/>
      <c r="T8" s="56">
        <f>SUM(P8:S8)</f>
        <v>23</v>
      </c>
      <c r="U8" s="84">
        <f>U6*U7</f>
        <v>40</v>
      </c>
      <c r="V8" s="84"/>
      <c r="W8" s="84">
        <f>W6*W7</f>
        <v>40</v>
      </c>
      <c r="X8" s="84"/>
      <c r="Y8" s="84">
        <f>Y6*Y7</f>
        <v>12.307692307692308</v>
      </c>
      <c r="Z8" s="84"/>
      <c r="AA8" s="48">
        <f>SUM(U8:Z8)</f>
        <v>92.307692307692307</v>
      </c>
      <c r="AB8" s="75">
        <f>AB6*AB7</f>
        <v>27.69230769230769</v>
      </c>
      <c r="AC8" s="75"/>
      <c r="AD8" s="75">
        <f>AD6*AD7</f>
        <v>18.461538461538463</v>
      </c>
      <c r="AE8" s="75"/>
      <c r="AF8" s="75">
        <f>AF6*AF7</f>
        <v>50</v>
      </c>
      <c r="AG8" s="75"/>
      <c r="AH8" s="49">
        <f>SUM(AB8:AG8)</f>
        <v>96.15384615384616</v>
      </c>
      <c r="AI8" s="21">
        <f>(K8+O8+T8+AA8+AH8)/5</f>
        <v>66.874725274725279</v>
      </c>
    </row>
    <row r="9" spans="1:36">
      <c r="A9" s="77" t="s">
        <v>71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</row>
    <row r="10" spans="1:36" ht="15.75">
      <c r="A10" s="57" t="s">
        <v>41</v>
      </c>
      <c r="B10" s="57">
        <v>6</v>
      </c>
      <c r="C10" s="57">
        <v>14</v>
      </c>
      <c r="D10" s="57">
        <v>37.5</v>
      </c>
      <c r="E10" s="57">
        <v>45</v>
      </c>
      <c r="F10" s="57">
        <v>3</v>
      </c>
      <c r="G10" s="57">
        <v>70</v>
      </c>
      <c r="H10" s="57">
        <v>73</v>
      </c>
      <c r="I10" s="57">
        <v>58</v>
      </c>
      <c r="J10" s="57">
        <v>73</v>
      </c>
      <c r="K10" s="50"/>
      <c r="L10" s="12">
        <v>7</v>
      </c>
      <c r="M10" s="13">
        <v>73</v>
      </c>
      <c r="N10" s="13">
        <v>73</v>
      </c>
      <c r="O10" s="51"/>
      <c r="P10" s="15">
        <v>0</v>
      </c>
      <c r="Q10" s="15">
        <v>0</v>
      </c>
      <c r="R10" s="15">
        <v>3</v>
      </c>
      <c r="S10" s="15">
        <v>7</v>
      </c>
      <c r="T10" s="56"/>
      <c r="U10" s="17">
        <v>72</v>
      </c>
      <c r="V10" s="17">
        <v>73</v>
      </c>
      <c r="W10" s="17">
        <v>73</v>
      </c>
      <c r="X10" s="17">
        <v>73</v>
      </c>
      <c r="Y10" s="17">
        <v>70</v>
      </c>
      <c r="Z10" s="17">
        <v>73</v>
      </c>
      <c r="AA10" s="48"/>
      <c r="AB10" s="19">
        <v>73</v>
      </c>
      <c r="AC10" s="19">
        <v>73</v>
      </c>
      <c r="AD10" s="19">
        <v>71</v>
      </c>
      <c r="AE10" s="19">
        <v>73</v>
      </c>
      <c r="AF10" s="19">
        <v>73</v>
      </c>
      <c r="AG10" s="19">
        <v>73</v>
      </c>
      <c r="AH10" s="49"/>
      <c r="AI10" s="42"/>
      <c r="AJ10" s="60">
        <v>73</v>
      </c>
    </row>
    <row r="11" spans="1:36" ht="15.75">
      <c r="A11" s="50" t="s">
        <v>42</v>
      </c>
      <c r="B11" s="78">
        <f>0.5*((B10/C10)+(D10/E10))*100</f>
        <v>63.095238095238095</v>
      </c>
      <c r="C11" s="78"/>
      <c r="D11" s="78"/>
      <c r="E11" s="78"/>
      <c r="F11" s="50">
        <v>90</v>
      </c>
      <c r="G11" s="78">
        <f>0.5*(G10/H10+I10/J10)*100</f>
        <v>87.671232876712324</v>
      </c>
      <c r="H11" s="78"/>
      <c r="I11" s="78"/>
      <c r="J11" s="78"/>
      <c r="K11" s="50">
        <f>B11+F11+G11</f>
        <v>240.76647097195041</v>
      </c>
      <c r="L11" s="62">
        <v>100</v>
      </c>
      <c r="M11" s="79">
        <f>M10/N10*100</f>
        <v>100</v>
      </c>
      <c r="N11" s="79"/>
      <c r="O11" s="51">
        <f>(L11+M11)/2</f>
        <v>100</v>
      </c>
      <c r="P11" s="56">
        <f>P10*20</f>
        <v>0</v>
      </c>
      <c r="Q11" s="56">
        <v>0</v>
      </c>
      <c r="R11" s="56">
        <f>R10/S10*100</f>
        <v>42.857142857142854</v>
      </c>
      <c r="S11" s="56"/>
      <c r="T11" s="56"/>
      <c r="U11" s="80">
        <f>U10/V10*100</f>
        <v>98.630136986301366</v>
      </c>
      <c r="V11" s="80"/>
      <c r="W11" s="80">
        <f>W10/X10*100</f>
        <v>100</v>
      </c>
      <c r="X11" s="80"/>
      <c r="Y11" s="80">
        <f>Y10/Z10*100</f>
        <v>95.890410958904098</v>
      </c>
      <c r="Z11" s="80"/>
      <c r="AA11" s="48">
        <f>SUM(U11:Z11)</f>
        <v>294.52054794520546</v>
      </c>
      <c r="AB11" s="81">
        <f>AB10/AC10*100</f>
        <v>100</v>
      </c>
      <c r="AC11" s="81"/>
      <c r="AD11" s="81">
        <f>AD10/AE10*100</f>
        <v>97.260273972602747</v>
      </c>
      <c r="AE11" s="81"/>
      <c r="AF11" s="81">
        <f>AF10/AG10*100</f>
        <v>100</v>
      </c>
      <c r="AG11" s="81"/>
      <c r="AH11" s="49">
        <f>SUM(AB11:AG11)</f>
        <v>297.26027397260276</v>
      </c>
      <c r="AI11" s="42"/>
    </row>
    <row r="12" spans="1:36" ht="15.75">
      <c r="A12" s="45" t="s">
        <v>43</v>
      </c>
      <c r="B12" s="76">
        <v>0.3</v>
      </c>
      <c r="C12" s="76"/>
      <c r="D12" s="76"/>
      <c r="E12" s="76"/>
      <c r="F12" s="45">
        <v>0.3</v>
      </c>
      <c r="G12" s="76">
        <v>0.4</v>
      </c>
      <c r="H12" s="76"/>
      <c r="I12" s="76"/>
      <c r="J12" s="76"/>
      <c r="K12" s="50"/>
      <c r="L12" s="45">
        <v>0.5</v>
      </c>
      <c r="M12" s="76">
        <v>0.5</v>
      </c>
      <c r="N12" s="76"/>
      <c r="O12" s="51"/>
      <c r="P12" s="45">
        <v>0.3</v>
      </c>
      <c r="Q12" s="45">
        <v>0.4</v>
      </c>
      <c r="R12" s="45">
        <v>0.3</v>
      </c>
      <c r="S12" s="45"/>
      <c r="T12" s="56"/>
      <c r="U12" s="76">
        <v>0.4</v>
      </c>
      <c r="V12" s="76"/>
      <c r="W12" s="76">
        <v>0.4</v>
      </c>
      <c r="X12" s="76"/>
      <c r="Y12" s="76">
        <v>0.2</v>
      </c>
      <c r="Z12" s="76"/>
      <c r="AA12" s="48"/>
      <c r="AB12" s="76">
        <v>0.3</v>
      </c>
      <c r="AC12" s="76"/>
      <c r="AD12" s="76">
        <v>0.2</v>
      </c>
      <c r="AE12" s="76"/>
      <c r="AF12" s="76">
        <v>0.5</v>
      </c>
      <c r="AG12" s="76"/>
      <c r="AH12" s="49"/>
      <c r="AI12" s="42"/>
    </row>
    <row r="13" spans="1:36" ht="15.75">
      <c r="A13" s="46" t="s">
        <v>44</v>
      </c>
      <c r="B13" s="82">
        <f>B11*B12</f>
        <v>18.928571428571427</v>
      </c>
      <c r="C13" s="82"/>
      <c r="D13" s="82"/>
      <c r="E13" s="82"/>
      <c r="F13" s="46">
        <f>F11*F12</f>
        <v>27</v>
      </c>
      <c r="G13" s="82">
        <f>G11*G12</f>
        <v>35.06849315068493</v>
      </c>
      <c r="H13" s="82"/>
      <c r="I13" s="82"/>
      <c r="J13" s="82"/>
      <c r="K13" s="50">
        <f>B13+F13+G13</f>
        <v>80.99706457925636</v>
      </c>
      <c r="L13" s="47">
        <f>L11*L12</f>
        <v>50</v>
      </c>
      <c r="M13" s="83">
        <f>M11*M12</f>
        <v>50</v>
      </c>
      <c r="N13" s="83"/>
      <c r="O13" s="51">
        <f>L13+M13</f>
        <v>100</v>
      </c>
      <c r="P13" s="44">
        <f>P11*P12</f>
        <v>0</v>
      </c>
      <c r="Q13" s="44">
        <f>Q11*Q12</f>
        <v>0</v>
      </c>
      <c r="R13" s="44">
        <f>R11*R12</f>
        <v>12.857142857142856</v>
      </c>
      <c r="S13" s="44"/>
      <c r="T13" s="56">
        <f>SUM(P13:S13)</f>
        <v>12.857142857142856</v>
      </c>
      <c r="U13" s="84">
        <f>U11*U12</f>
        <v>39.452054794520549</v>
      </c>
      <c r="V13" s="84"/>
      <c r="W13" s="84">
        <f>W11*W12</f>
        <v>40</v>
      </c>
      <c r="X13" s="84"/>
      <c r="Y13" s="84">
        <f>Y11*Y12</f>
        <v>19.17808219178082</v>
      </c>
      <c r="Z13" s="84"/>
      <c r="AA13" s="48">
        <f>SUM(U13:Z13)</f>
        <v>98.630136986301366</v>
      </c>
      <c r="AB13" s="75">
        <f>AB11*AB12</f>
        <v>30</v>
      </c>
      <c r="AC13" s="75"/>
      <c r="AD13" s="75">
        <f>AD11*AD12</f>
        <v>19.452054794520549</v>
      </c>
      <c r="AE13" s="75"/>
      <c r="AF13" s="75">
        <f>AF11*AF12</f>
        <v>50</v>
      </c>
      <c r="AG13" s="75"/>
      <c r="AH13" s="49">
        <f>SUM(AB13:AG13)</f>
        <v>99.452054794520549</v>
      </c>
      <c r="AI13" s="42">
        <f>(K13+O13+T13+AA13+AH13)/5</f>
        <v>78.387279843444233</v>
      </c>
    </row>
    <row r="14" spans="1:36">
      <c r="A14" s="77" t="s">
        <v>72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</row>
    <row r="15" spans="1:36" ht="15.75">
      <c r="A15" s="57" t="s">
        <v>41</v>
      </c>
      <c r="B15" s="57">
        <v>1</v>
      </c>
      <c r="C15" s="57">
        <v>14</v>
      </c>
      <c r="D15" s="57">
        <v>28.5</v>
      </c>
      <c r="E15" s="57">
        <v>45</v>
      </c>
      <c r="F15" s="57">
        <v>2.5</v>
      </c>
      <c r="G15" s="57">
        <v>49</v>
      </c>
      <c r="H15" s="57">
        <v>49</v>
      </c>
      <c r="I15" s="57">
        <v>49</v>
      </c>
      <c r="J15" s="57">
        <v>49</v>
      </c>
      <c r="K15" s="50"/>
      <c r="L15" s="12">
        <v>7</v>
      </c>
      <c r="M15" s="13">
        <v>49</v>
      </c>
      <c r="N15" s="13">
        <v>49</v>
      </c>
      <c r="O15" s="51"/>
      <c r="P15" s="15">
        <v>0</v>
      </c>
      <c r="Q15" s="15">
        <v>3</v>
      </c>
      <c r="R15" s="15">
        <v>3</v>
      </c>
      <c r="S15" s="66">
        <v>5</v>
      </c>
      <c r="T15" s="56"/>
      <c r="U15" s="17">
        <v>49</v>
      </c>
      <c r="V15" s="17">
        <v>49</v>
      </c>
      <c r="W15" s="17">
        <v>49</v>
      </c>
      <c r="X15" s="17">
        <v>49</v>
      </c>
      <c r="Y15" s="17">
        <v>44</v>
      </c>
      <c r="Z15" s="17">
        <v>49</v>
      </c>
      <c r="AA15" s="48"/>
      <c r="AB15" s="19">
        <v>49</v>
      </c>
      <c r="AC15" s="19">
        <v>49</v>
      </c>
      <c r="AD15" s="19">
        <v>49</v>
      </c>
      <c r="AE15" s="19">
        <v>49</v>
      </c>
      <c r="AF15" s="19">
        <v>49</v>
      </c>
      <c r="AG15" s="19">
        <v>49</v>
      </c>
      <c r="AH15" s="49"/>
      <c r="AI15" s="42"/>
      <c r="AJ15" s="60">
        <v>49</v>
      </c>
    </row>
    <row r="16" spans="1:36" ht="15.75">
      <c r="A16" s="50" t="s">
        <v>42</v>
      </c>
      <c r="B16" s="78">
        <f>0.5*((B15/C15)+(D15/E15))*100</f>
        <v>35.238095238095234</v>
      </c>
      <c r="C16" s="78"/>
      <c r="D16" s="78"/>
      <c r="E16" s="78"/>
      <c r="F16" s="50">
        <v>90</v>
      </c>
      <c r="G16" s="78">
        <f>0.5*(G15/H15+I15/J15)*100</f>
        <v>100</v>
      </c>
      <c r="H16" s="78"/>
      <c r="I16" s="78"/>
      <c r="J16" s="78"/>
      <c r="K16" s="50">
        <f>B16+F16+G16</f>
        <v>225.23809523809524</v>
      </c>
      <c r="L16" s="62">
        <v>100</v>
      </c>
      <c r="M16" s="79">
        <f>M15/N15*100</f>
        <v>100</v>
      </c>
      <c r="N16" s="79"/>
      <c r="O16" s="51">
        <f>(L16+M16)/2</f>
        <v>100</v>
      </c>
      <c r="P16" s="56">
        <f>P15*20</f>
        <v>0</v>
      </c>
      <c r="Q16" s="56">
        <v>60</v>
      </c>
      <c r="R16" s="56">
        <f>R15/S15*100</f>
        <v>60</v>
      </c>
      <c r="S16" s="56"/>
      <c r="T16" s="56"/>
      <c r="U16" s="80">
        <f>U15/V15*100</f>
        <v>100</v>
      </c>
      <c r="V16" s="80"/>
      <c r="W16" s="80">
        <f>W15/X15*100</f>
        <v>100</v>
      </c>
      <c r="X16" s="80"/>
      <c r="Y16" s="80">
        <f>Y15/Z15*100</f>
        <v>89.795918367346943</v>
      </c>
      <c r="Z16" s="80"/>
      <c r="AA16" s="48">
        <f>SUM(U16:Z16)</f>
        <v>289.79591836734693</v>
      </c>
      <c r="AB16" s="81">
        <f>AB15/AC15*100</f>
        <v>100</v>
      </c>
      <c r="AC16" s="81"/>
      <c r="AD16" s="81">
        <f>AD15/AE15*100</f>
        <v>100</v>
      </c>
      <c r="AE16" s="81"/>
      <c r="AF16" s="81">
        <f>AF15/AG15*100</f>
        <v>100</v>
      </c>
      <c r="AG16" s="81"/>
      <c r="AH16" s="49">
        <f>SUM(AB16:AG16)</f>
        <v>300</v>
      </c>
      <c r="AI16" s="42"/>
    </row>
    <row r="17" spans="1:36" ht="15.75">
      <c r="A17" s="45" t="s">
        <v>43</v>
      </c>
      <c r="B17" s="76">
        <v>0.3</v>
      </c>
      <c r="C17" s="76"/>
      <c r="D17" s="76"/>
      <c r="E17" s="76"/>
      <c r="F17" s="45">
        <v>0.3</v>
      </c>
      <c r="G17" s="76">
        <v>0.4</v>
      </c>
      <c r="H17" s="76"/>
      <c r="I17" s="76"/>
      <c r="J17" s="76"/>
      <c r="K17" s="50"/>
      <c r="L17" s="45">
        <v>0.5</v>
      </c>
      <c r="M17" s="76">
        <v>0.5</v>
      </c>
      <c r="N17" s="76"/>
      <c r="O17" s="51"/>
      <c r="P17" s="45">
        <v>0.3</v>
      </c>
      <c r="Q17" s="45">
        <v>0.4</v>
      </c>
      <c r="R17" s="45">
        <v>0.3</v>
      </c>
      <c r="S17" s="45"/>
      <c r="T17" s="56"/>
      <c r="U17" s="76">
        <v>0.4</v>
      </c>
      <c r="V17" s="76"/>
      <c r="W17" s="76">
        <v>0.4</v>
      </c>
      <c r="X17" s="76"/>
      <c r="Y17" s="76">
        <v>0.2</v>
      </c>
      <c r="Z17" s="76"/>
      <c r="AA17" s="48"/>
      <c r="AB17" s="76">
        <v>0.3</v>
      </c>
      <c r="AC17" s="76"/>
      <c r="AD17" s="76">
        <v>0.2</v>
      </c>
      <c r="AE17" s="76"/>
      <c r="AF17" s="76">
        <v>0.5</v>
      </c>
      <c r="AG17" s="76"/>
      <c r="AH17" s="49"/>
      <c r="AI17" s="42"/>
    </row>
    <row r="18" spans="1:36" ht="15.75">
      <c r="A18" s="46" t="s">
        <v>44</v>
      </c>
      <c r="B18" s="82">
        <f>B16*B17</f>
        <v>10.571428571428569</v>
      </c>
      <c r="C18" s="82"/>
      <c r="D18" s="82"/>
      <c r="E18" s="82"/>
      <c r="F18" s="46">
        <f>F16*F17</f>
        <v>27</v>
      </c>
      <c r="G18" s="82">
        <f>G16*G17</f>
        <v>40</v>
      </c>
      <c r="H18" s="82"/>
      <c r="I18" s="82"/>
      <c r="J18" s="82"/>
      <c r="K18" s="50">
        <f>B18+F18+G18</f>
        <v>77.571428571428569</v>
      </c>
      <c r="L18" s="47">
        <f>L16*L17</f>
        <v>50</v>
      </c>
      <c r="M18" s="83">
        <f>M16*M17</f>
        <v>50</v>
      </c>
      <c r="N18" s="83"/>
      <c r="O18" s="51">
        <f>L18+M18</f>
        <v>100</v>
      </c>
      <c r="P18" s="44">
        <f>P16*P17</f>
        <v>0</v>
      </c>
      <c r="Q18" s="44">
        <f>Q16*Q17</f>
        <v>24</v>
      </c>
      <c r="R18" s="44">
        <f>R16*R17</f>
        <v>18</v>
      </c>
      <c r="S18" s="44"/>
      <c r="T18" s="56">
        <f>SUM(P18:S18)</f>
        <v>42</v>
      </c>
      <c r="U18" s="84">
        <f>U16*U17</f>
        <v>40</v>
      </c>
      <c r="V18" s="84"/>
      <c r="W18" s="84">
        <f>W16*W17</f>
        <v>40</v>
      </c>
      <c r="X18" s="84"/>
      <c r="Y18" s="84">
        <f>Y16*Y17</f>
        <v>17.95918367346939</v>
      </c>
      <c r="Z18" s="84"/>
      <c r="AA18" s="48">
        <f>SUM(U18:Z18)</f>
        <v>97.959183673469397</v>
      </c>
      <c r="AB18" s="75">
        <f>AB16*AB17</f>
        <v>30</v>
      </c>
      <c r="AC18" s="75"/>
      <c r="AD18" s="75">
        <f>AD16*AD17</f>
        <v>20</v>
      </c>
      <c r="AE18" s="75"/>
      <c r="AF18" s="75">
        <f>AF16*AF17</f>
        <v>50</v>
      </c>
      <c r="AG18" s="75"/>
      <c r="AH18" s="49">
        <f>SUM(AB18:AG18)</f>
        <v>100</v>
      </c>
      <c r="AI18" s="42">
        <f>(K18+O18+T18+AA18+AH18)/5</f>
        <v>83.506122448979596</v>
      </c>
    </row>
    <row r="19" spans="1:36">
      <c r="A19" s="77" t="s">
        <v>65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</row>
    <row r="20" spans="1:36" ht="15.75">
      <c r="A20" s="57" t="s">
        <v>41</v>
      </c>
      <c r="B20" s="57">
        <v>3.5</v>
      </c>
      <c r="C20" s="57">
        <v>14</v>
      </c>
      <c r="D20" s="57">
        <v>18.5</v>
      </c>
      <c r="E20" s="57">
        <v>45</v>
      </c>
      <c r="F20" s="57">
        <v>3</v>
      </c>
      <c r="G20" s="57">
        <v>13</v>
      </c>
      <c r="H20" s="57">
        <v>16</v>
      </c>
      <c r="I20" s="57">
        <v>11</v>
      </c>
      <c r="J20" s="57">
        <v>16</v>
      </c>
      <c r="K20" s="50"/>
      <c r="L20" s="63">
        <v>7</v>
      </c>
      <c r="M20" s="13">
        <v>16</v>
      </c>
      <c r="N20" s="13">
        <v>16</v>
      </c>
      <c r="O20" s="51"/>
      <c r="P20" s="15">
        <v>0</v>
      </c>
      <c r="Q20" s="15">
        <v>3</v>
      </c>
      <c r="R20" s="15">
        <v>1</v>
      </c>
      <c r="S20" s="15">
        <v>2</v>
      </c>
      <c r="T20" s="56"/>
      <c r="U20" s="17">
        <v>16</v>
      </c>
      <c r="V20" s="17">
        <v>16</v>
      </c>
      <c r="W20" s="17">
        <v>16</v>
      </c>
      <c r="X20" s="17">
        <v>16</v>
      </c>
      <c r="Y20" s="17">
        <v>16</v>
      </c>
      <c r="Z20" s="17">
        <v>16</v>
      </c>
      <c r="AA20" s="48"/>
      <c r="AB20" s="19">
        <v>16</v>
      </c>
      <c r="AC20" s="19">
        <v>16</v>
      </c>
      <c r="AD20" s="19">
        <v>16</v>
      </c>
      <c r="AE20" s="19">
        <v>16</v>
      </c>
      <c r="AF20" s="19">
        <v>16</v>
      </c>
      <c r="AG20" s="19">
        <v>16</v>
      </c>
      <c r="AH20" s="49"/>
      <c r="AI20" s="42"/>
      <c r="AJ20" s="60">
        <v>16</v>
      </c>
    </row>
    <row r="21" spans="1:36" ht="15.75">
      <c r="A21" s="50" t="s">
        <v>42</v>
      </c>
      <c r="B21" s="78">
        <f>0.5*((B20/C20)+(D20/E20))*100</f>
        <v>33.055555555555557</v>
      </c>
      <c r="C21" s="78"/>
      <c r="D21" s="78"/>
      <c r="E21" s="78"/>
      <c r="F21" s="50">
        <v>90</v>
      </c>
      <c r="G21" s="78">
        <f>0.5*(G20/H20+I20/J20)*100</f>
        <v>75</v>
      </c>
      <c r="H21" s="78"/>
      <c r="I21" s="78"/>
      <c r="J21" s="78"/>
      <c r="K21" s="50">
        <f>B21+F21+G21</f>
        <v>198.05555555555554</v>
      </c>
      <c r="L21" s="64">
        <v>100</v>
      </c>
      <c r="M21" s="79">
        <f>M20/N20*100</f>
        <v>100</v>
      </c>
      <c r="N21" s="79"/>
      <c r="O21" s="51">
        <f>(L21+M21)/2</f>
        <v>100</v>
      </c>
      <c r="P21" s="56">
        <f>P20*20</f>
        <v>0</v>
      </c>
      <c r="Q21" s="56">
        <v>60</v>
      </c>
      <c r="R21" s="56">
        <f>R20/S20*100</f>
        <v>50</v>
      </c>
      <c r="S21" s="56"/>
      <c r="T21" s="56"/>
      <c r="U21" s="80">
        <f>U20/V20*100</f>
        <v>100</v>
      </c>
      <c r="V21" s="80"/>
      <c r="W21" s="80">
        <f>W20/X20*100</f>
        <v>100</v>
      </c>
      <c r="X21" s="80"/>
      <c r="Y21" s="80">
        <f>Y20/Z20*100</f>
        <v>100</v>
      </c>
      <c r="Z21" s="80"/>
      <c r="AA21" s="48">
        <f>SUM(U21:Z21)</f>
        <v>300</v>
      </c>
      <c r="AB21" s="81">
        <f>AB20/AC20*100</f>
        <v>100</v>
      </c>
      <c r="AC21" s="81"/>
      <c r="AD21" s="81">
        <f>AD20/AE20*100</f>
        <v>100</v>
      </c>
      <c r="AE21" s="81"/>
      <c r="AF21" s="81">
        <f>AF20/AG20*100</f>
        <v>100</v>
      </c>
      <c r="AG21" s="81"/>
      <c r="AH21" s="49">
        <f>SUM(AB21:AG21)</f>
        <v>300</v>
      </c>
      <c r="AI21" s="42"/>
    </row>
    <row r="22" spans="1:36" ht="15.75">
      <c r="A22" s="45" t="s">
        <v>43</v>
      </c>
      <c r="B22" s="76">
        <v>0.3</v>
      </c>
      <c r="C22" s="76"/>
      <c r="D22" s="76"/>
      <c r="E22" s="76"/>
      <c r="F22" s="45">
        <v>0.3</v>
      </c>
      <c r="G22" s="76">
        <v>0.4</v>
      </c>
      <c r="H22" s="76"/>
      <c r="I22" s="76"/>
      <c r="J22" s="76"/>
      <c r="K22" s="50"/>
      <c r="L22" s="45">
        <v>0.5</v>
      </c>
      <c r="M22" s="76">
        <v>0.5</v>
      </c>
      <c r="N22" s="76"/>
      <c r="O22" s="51"/>
      <c r="P22" s="45">
        <v>0.3</v>
      </c>
      <c r="Q22" s="45">
        <v>0.4</v>
      </c>
      <c r="R22" s="45">
        <v>0.3</v>
      </c>
      <c r="S22" s="45"/>
      <c r="T22" s="56"/>
      <c r="U22" s="76">
        <v>0.4</v>
      </c>
      <c r="V22" s="76"/>
      <c r="W22" s="76">
        <v>0.4</v>
      </c>
      <c r="X22" s="76"/>
      <c r="Y22" s="76">
        <v>0.2</v>
      </c>
      <c r="Z22" s="76"/>
      <c r="AA22" s="48"/>
      <c r="AB22" s="76">
        <v>0.3</v>
      </c>
      <c r="AC22" s="76"/>
      <c r="AD22" s="76">
        <v>0.2</v>
      </c>
      <c r="AE22" s="76"/>
      <c r="AF22" s="76">
        <v>0.5</v>
      </c>
      <c r="AG22" s="76"/>
      <c r="AH22" s="49"/>
      <c r="AI22" s="42"/>
    </row>
    <row r="23" spans="1:36" ht="15.75">
      <c r="A23" s="46" t="s">
        <v>44</v>
      </c>
      <c r="B23" s="82">
        <f>B21*B22</f>
        <v>9.9166666666666661</v>
      </c>
      <c r="C23" s="82"/>
      <c r="D23" s="82"/>
      <c r="E23" s="82"/>
      <c r="F23" s="46">
        <f>F21*F22</f>
        <v>27</v>
      </c>
      <c r="G23" s="82">
        <f>G21*G22</f>
        <v>30</v>
      </c>
      <c r="H23" s="82"/>
      <c r="I23" s="82"/>
      <c r="J23" s="82"/>
      <c r="K23" s="50">
        <f>B23+F23+G23</f>
        <v>66.916666666666657</v>
      </c>
      <c r="L23" s="47">
        <f>L21*L22</f>
        <v>50</v>
      </c>
      <c r="M23" s="83">
        <f>M21*M22</f>
        <v>50</v>
      </c>
      <c r="N23" s="83"/>
      <c r="O23" s="51">
        <f>L23+M23</f>
        <v>100</v>
      </c>
      <c r="P23" s="44">
        <f>P21*P22</f>
        <v>0</v>
      </c>
      <c r="Q23" s="44">
        <f>Q21*Q22</f>
        <v>24</v>
      </c>
      <c r="R23" s="44">
        <f>R21*R22</f>
        <v>15</v>
      </c>
      <c r="S23" s="44"/>
      <c r="T23" s="56">
        <f>SUM(P23:S23)</f>
        <v>39</v>
      </c>
      <c r="U23" s="84">
        <f>U21*U22</f>
        <v>40</v>
      </c>
      <c r="V23" s="84"/>
      <c r="W23" s="84">
        <f>W21*W22</f>
        <v>40</v>
      </c>
      <c r="X23" s="84"/>
      <c r="Y23" s="84">
        <f>Y21*Y22</f>
        <v>20</v>
      </c>
      <c r="Z23" s="84"/>
      <c r="AA23" s="48">
        <f>SUM(U23:Z23)</f>
        <v>100</v>
      </c>
      <c r="AB23" s="75">
        <f>AB21*AB22</f>
        <v>30</v>
      </c>
      <c r="AC23" s="75"/>
      <c r="AD23" s="75">
        <f>AD21*AD22</f>
        <v>20</v>
      </c>
      <c r="AE23" s="75"/>
      <c r="AF23" s="75">
        <f>AF21*AF22</f>
        <v>50</v>
      </c>
      <c r="AG23" s="75"/>
      <c r="AH23" s="49">
        <f>SUM(AB23:AG23)</f>
        <v>100</v>
      </c>
      <c r="AI23" s="42">
        <f>(K23+O23+T23+AA23+AH23)/5</f>
        <v>81.183333333333323</v>
      </c>
    </row>
    <row r="24" spans="1:36">
      <c r="A24" s="77" t="s">
        <v>66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</row>
    <row r="25" spans="1:36" ht="15.75">
      <c r="A25" s="57" t="s">
        <v>41</v>
      </c>
      <c r="B25" s="57">
        <v>1</v>
      </c>
      <c r="C25" s="57">
        <v>14</v>
      </c>
      <c r="D25" s="57">
        <v>8</v>
      </c>
      <c r="E25" s="57">
        <v>45</v>
      </c>
      <c r="F25" s="57">
        <v>0</v>
      </c>
      <c r="G25" s="57">
        <v>31</v>
      </c>
      <c r="H25" s="57">
        <v>34</v>
      </c>
      <c r="I25" s="57">
        <v>31</v>
      </c>
      <c r="J25" s="57">
        <v>34</v>
      </c>
      <c r="K25" s="50"/>
      <c r="L25" s="63">
        <v>7</v>
      </c>
      <c r="M25" s="13">
        <v>34</v>
      </c>
      <c r="N25" s="13">
        <v>34</v>
      </c>
      <c r="O25" s="51"/>
      <c r="P25" s="15">
        <v>0</v>
      </c>
      <c r="Q25" s="15">
        <v>4</v>
      </c>
      <c r="R25" s="15">
        <v>2</v>
      </c>
      <c r="S25" s="15">
        <v>3</v>
      </c>
      <c r="T25" s="56"/>
      <c r="U25" s="17">
        <v>34</v>
      </c>
      <c r="V25" s="17">
        <v>34</v>
      </c>
      <c r="W25" s="17">
        <v>34</v>
      </c>
      <c r="X25" s="17">
        <v>34</v>
      </c>
      <c r="Y25" s="17">
        <v>31</v>
      </c>
      <c r="Z25" s="17">
        <v>34</v>
      </c>
      <c r="AA25" s="48"/>
      <c r="AB25" s="19">
        <v>34</v>
      </c>
      <c r="AC25" s="19">
        <v>34</v>
      </c>
      <c r="AD25" s="19">
        <v>34</v>
      </c>
      <c r="AE25" s="19">
        <v>34</v>
      </c>
      <c r="AF25" s="19">
        <v>34</v>
      </c>
      <c r="AG25" s="19">
        <v>34</v>
      </c>
      <c r="AH25" s="49"/>
      <c r="AI25" s="42"/>
      <c r="AJ25" s="60">
        <v>34</v>
      </c>
    </row>
    <row r="26" spans="1:36" ht="15.75">
      <c r="A26" s="50" t="s">
        <v>42</v>
      </c>
      <c r="B26" s="78">
        <f>0.5*((B25/C25)+(D25/E25))*100</f>
        <v>12.46031746031746</v>
      </c>
      <c r="C26" s="78"/>
      <c r="D26" s="78"/>
      <c r="E26" s="78"/>
      <c r="F26" s="50">
        <v>0</v>
      </c>
      <c r="G26" s="78">
        <f>0.5*(G25/H25+I25/J25)*100</f>
        <v>91.17647058823529</v>
      </c>
      <c r="H26" s="78"/>
      <c r="I26" s="78"/>
      <c r="J26" s="78"/>
      <c r="K26" s="50">
        <f>B26+F26+G26</f>
        <v>103.63678804855275</v>
      </c>
      <c r="L26" s="64">
        <v>100</v>
      </c>
      <c r="M26" s="79">
        <f>M25/N25*100</f>
        <v>100</v>
      </c>
      <c r="N26" s="79"/>
      <c r="O26" s="51">
        <f>(L26+M26)/2</f>
        <v>100</v>
      </c>
      <c r="P26" s="56">
        <f>P25*20</f>
        <v>0</v>
      </c>
      <c r="Q26" s="56">
        <v>80</v>
      </c>
      <c r="R26" s="56">
        <f>R25/S25*100</f>
        <v>66.666666666666657</v>
      </c>
      <c r="S26" s="56"/>
      <c r="T26" s="56"/>
      <c r="U26" s="80">
        <f>U25/V25*100</f>
        <v>100</v>
      </c>
      <c r="V26" s="80"/>
      <c r="W26" s="80">
        <f>W25/X25*100</f>
        <v>100</v>
      </c>
      <c r="X26" s="80"/>
      <c r="Y26" s="80">
        <f>Y25/Z25*100</f>
        <v>91.17647058823529</v>
      </c>
      <c r="Z26" s="80"/>
      <c r="AA26" s="48">
        <f>SUM(U26:Z26)</f>
        <v>291.1764705882353</v>
      </c>
      <c r="AB26" s="81">
        <f>AB25/AC25*100</f>
        <v>100</v>
      </c>
      <c r="AC26" s="81"/>
      <c r="AD26" s="81">
        <f>AD25/AE25*100</f>
        <v>100</v>
      </c>
      <c r="AE26" s="81"/>
      <c r="AF26" s="81">
        <f>AF25/AG25*100</f>
        <v>100</v>
      </c>
      <c r="AG26" s="81"/>
      <c r="AH26" s="49">
        <f>SUM(AB26:AG26)</f>
        <v>300</v>
      </c>
      <c r="AI26" s="42"/>
    </row>
    <row r="27" spans="1:36" ht="15.75">
      <c r="A27" s="45" t="s">
        <v>43</v>
      </c>
      <c r="B27" s="76">
        <v>0.3</v>
      </c>
      <c r="C27" s="76"/>
      <c r="D27" s="76"/>
      <c r="E27" s="76"/>
      <c r="F27" s="45">
        <v>0.3</v>
      </c>
      <c r="G27" s="76">
        <v>0.4</v>
      </c>
      <c r="H27" s="76"/>
      <c r="I27" s="76"/>
      <c r="J27" s="76"/>
      <c r="K27" s="50"/>
      <c r="L27" s="45">
        <v>0.5</v>
      </c>
      <c r="M27" s="76">
        <v>0.5</v>
      </c>
      <c r="N27" s="76"/>
      <c r="O27" s="51"/>
      <c r="P27" s="45">
        <v>0.3</v>
      </c>
      <c r="Q27" s="45">
        <v>0.4</v>
      </c>
      <c r="R27" s="45">
        <v>0.3</v>
      </c>
      <c r="S27" s="45"/>
      <c r="T27" s="56"/>
      <c r="U27" s="76">
        <v>0.4</v>
      </c>
      <c r="V27" s="76"/>
      <c r="W27" s="76">
        <v>0.4</v>
      </c>
      <c r="X27" s="76"/>
      <c r="Y27" s="76">
        <v>0.2</v>
      </c>
      <c r="Z27" s="76"/>
      <c r="AA27" s="48"/>
      <c r="AB27" s="76">
        <v>0.3</v>
      </c>
      <c r="AC27" s="76"/>
      <c r="AD27" s="76">
        <v>0.2</v>
      </c>
      <c r="AE27" s="76"/>
      <c r="AF27" s="76">
        <v>0.5</v>
      </c>
      <c r="AG27" s="76"/>
      <c r="AH27" s="49"/>
      <c r="AI27" s="42"/>
    </row>
    <row r="28" spans="1:36" ht="15.75">
      <c r="A28" s="46" t="s">
        <v>44</v>
      </c>
      <c r="B28" s="82">
        <f>B26*B27</f>
        <v>3.7380952380952381</v>
      </c>
      <c r="C28" s="82"/>
      <c r="D28" s="82"/>
      <c r="E28" s="82"/>
      <c r="F28" s="46">
        <f>F26*F27</f>
        <v>0</v>
      </c>
      <c r="G28" s="82">
        <f>G26*G27</f>
        <v>36.470588235294116</v>
      </c>
      <c r="H28" s="82"/>
      <c r="I28" s="82"/>
      <c r="J28" s="82"/>
      <c r="K28" s="50">
        <f>B28+F28+G28</f>
        <v>40.208683473389357</v>
      </c>
      <c r="L28" s="47">
        <f>L26*L27</f>
        <v>50</v>
      </c>
      <c r="M28" s="83">
        <f>M26*M27</f>
        <v>50</v>
      </c>
      <c r="N28" s="83"/>
      <c r="O28" s="51">
        <f>L28+M28</f>
        <v>100</v>
      </c>
      <c r="P28" s="44">
        <f>P26*P27</f>
        <v>0</v>
      </c>
      <c r="Q28" s="44">
        <f>Q26*Q27</f>
        <v>32</v>
      </c>
      <c r="R28" s="44">
        <f>R26*R27</f>
        <v>19.999999999999996</v>
      </c>
      <c r="S28" s="44"/>
      <c r="T28" s="56">
        <f>SUM(P28:S28)</f>
        <v>52</v>
      </c>
      <c r="U28" s="84">
        <f>U26*U27</f>
        <v>40</v>
      </c>
      <c r="V28" s="84"/>
      <c r="W28" s="84">
        <f>W26*W27</f>
        <v>40</v>
      </c>
      <c r="X28" s="84"/>
      <c r="Y28" s="84">
        <f>Y26*Y27</f>
        <v>18.235294117647058</v>
      </c>
      <c r="Z28" s="84"/>
      <c r="AA28" s="48">
        <f>SUM(U28:Z28)</f>
        <v>98.235294117647058</v>
      </c>
      <c r="AB28" s="75">
        <f>AB26*AB27</f>
        <v>30</v>
      </c>
      <c r="AC28" s="75"/>
      <c r="AD28" s="75">
        <f>AD26*AD27</f>
        <v>20</v>
      </c>
      <c r="AE28" s="75"/>
      <c r="AF28" s="75">
        <f>AF26*AF27</f>
        <v>50</v>
      </c>
      <c r="AG28" s="75"/>
      <c r="AH28" s="49">
        <f>SUM(AB28:AG28)</f>
        <v>100</v>
      </c>
      <c r="AI28" s="42">
        <f>(K28+O28+T28+AA28+AH28)/5</f>
        <v>78.088795518207277</v>
      </c>
    </row>
    <row r="29" spans="1:36">
      <c r="A29" s="77" t="s">
        <v>67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</row>
    <row r="30" spans="1:36" ht="15.75">
      <c r="A30" s="57" t="s">
        <v>41</v>
      </c>
      <c r="B30" s="57">
        <v>2.5</v>
      </c>
      <c r="C30" s="57">
        <v>14</v>
      </c>
      <c r="D30" s="57">
        <v>0</v>
      </c>
      <c r="E30" s="57">
        <v>45</v>
      </c>
      <c r="F30" s="57">
        <v>0</v>
      </c>
      <c r="G30" s="57">
        <v>37</v>
      </c>
      <c r="H30" s="57">
        <v>41</v>
      </c>
      <c r="I30" s="57">
        <v>34</v>
      </c>
      <c r="J30" s="57">
        <v>41</v>
      </c>
      <c r="K30" s="50"/>
      <c r="L30" s="63">
        <v>7</v>
      </c>
      <c r="M30" s="13">
        <v>41</v>
      </c>
      <c r="N30" s="13">
        <v>41</v>
      </c>
      <c r="O30" s="51"/>
      <c r="P30" s="15">
        <v>1</v>
      </c>
      <c r="Q30" s="15">
        <v>4</v>
      </c>
      <c r="R30" s="15">
        <v>3</v>
      </c>
      <c r="S30" s="15">
        <v>4</v>
      </c>
      <c r="T30" s="56"/>
      <c r="U30" s="17">
        <v>41</v>
      </c>
      <c r="V30" s="17">
        <v>41</v>
      </c>
      <c r="W30" s="17">
        <v>41</v>
      </c>
      <c r="X30" s="17">
        <v>41</v>
      </c>
      <c r="Y30" s="17">
        <v>41</v>
      </c>
      <c r="Z30" s="17">
        <v>41</v>
      </c>
      <c r="AA30" s="48"/>
      <c r="AB30" s="19">
        <v>41</v>
      </c>
      <c r="AC30" s="19">
        <v>41</v>
      </c>
      <c r="AD30" s="19">
        <v>41</v>
      </c>
      <c r="AE30" s="19">
        <v>41</v>
      </c>
      <c r="AF30" s="19">
        <v>41</v>
      </c>
      <c r="AG30" s="19">
        <v>41</v>
      </c>
      <c r="AH30" s="49"/>
      <c r="AI30" s="42"/>
      <c r="AJ30" s="60">
        <v>41</v>
      </c>
    </row>
    <row r="31" spans="1:36" ht="15.75">
      <c r="A31" s="50" t="s">
        <v>42</v>
      </c>
      <c r="B31" s="78">
        <f>0.5*((B30/C30)+(D30/E30))*100</f>
        <v>8.9285714285714288</v>
      </c>
      <c r="C31" s="78"/>
      <c r="D31" s="78"/>
      <c r="E31" s="78"/>
      <c r="F31" s="50">
        <v>0</v>
      </c>
      <c r="G31" s="78">
        <f>0.5*(G30/H30+I30/J30)*100</f>
        <v>86.58536585365853</v>
      </c>
      <c r="H31" s="78"/>
      <c r="I31" s="78"/>
      <c r="J31" s="78"/>
      <c r="K31" s="50">
        <f>B31+F31+G31</f>
        <v>95.513937282229961</v>
      </c>
      <c r="L31" s="64">
        <v>100</v>
      </c>
      <c r="M31" s="79">
        <f>M30/N30*100</f>
        <v>100</v>
      </c>
      <c r="N31" s="79"/>
      <c r="O31" s="51">
        <f>(L31+M31)/2</f>
        <v>100</v>
      </c>
      <c r="P31" s="56">
        <f>P30*20</f>
        <v>20</v>
      </c>
      <c r="Q31" s="56">
        <v>80</v>
      </c>
      <c r="R31" s="56">
        <f>R30/S30*100</f>
        <v>75</v>
      </c>
      <c r="S31" s="56"/>
      <c r="T31" s="56"/>
      <c r="U31" s="80">
        <f>U30/V30*100</f>
        <v>100</v>
      </c>
      <c r="V31" s="80"/>
      <c r="W31" s="80">
        <f>W30/X30*100</f>
        <v>100</v>
      </c>
      <c r="X31" s="80"/>
      <c r="Y31" s="80">
        <f>Y30/Z30*100</f>
        <v>100</v>
      </c>
      <c r="Z31" s="80"/>
      <c r="AA31" s="48">
        <f>SUM(U31:Z31)</f>
        <v>300</v>
      </c>
      <c r="AB31" s="81">
        <f>AB30/AC30*100</f>
        <v>100</v>
      </c>
      <c r="AC31" s="81"/>
      <c r="AD31" s="81">
        <f>AD30/AE30*100</f>
        <v>100</v>
      </c>
      <c r="AE31" s="81"/>
      <c r="AF31" s="81">
        <f>AF30/AG30*100</f>
        <v>100</v>
      </c>
      <c r="AG31" s="81"/>
      <c r="AH31" s="49">
        <f>SUM(AB31:AG31)</f>
        <v>300</v>
      </c>
      <c r="AI31" s="42"/>
    </row>
    <row r="32" spans="1:36" ht="15.75">
      <c r="A32" s="45" t="s">
        <v>43</v>
      </c>
      <c r="B32" s="76">
        <v>0.3</v>
      </c>
      <c r="C32" s="76"/>
      <c r="D32" s="76"/>
      <c r="E32" s="76"/>
      <c r="F32" s="45">
        <v>0.3</v>
      </c>
      <c r="G32" s="76">
        <v>0.4</v>
      </c>
      <c r="H32" s="76"/>
      <c r="I32" s="76"/>
      <c r="J32" s="76"/>
      <c r="K32" s="50"/>
      <c r="L32" s="45">
        <v>0.5</v>
      </c>
      <c r="M32" s="76">
        <v>0.5</v>
      </c>
      <c r="N32" s="76"/>
      <c r="O32" s="51"/>
      <c r="P32" s="45">
        <v>0.3</v>
      </c>
      <c r="Q32" s="45">
        <v>0.4</v>
      </c>
      <c r="R32" s="45">
        <v>0.3</v>
      </c>
      <c r="S32" s="45"/>
      <c r="T32" s="56"/>
      <c r="U32" s="76">
        <v>0.4</v>
      </c>
      <c r="V32" s="76"/>
      <c r="W32" s="76">
        <v>0.4</v>
      </c>
      <c r="X32" s="76"/>
      <c r="Y32" s="76">
        <v>0.2</v>
      </c>
      <c r="Z32" s="76"/>
      <c r="AA32" s="48"/>
      <c r="AB32" s="76">
        <v>0.3</v>
      </c>
      <c r="AC32" s="76"/>
      <c r="AD32" s="76">
        <v>0.2</v>
      </c>
      <c r="AE32" s="76"/>
      <c r="AF32" s="76">
        <v>0.5</v>
      </c>
      <c r="AG32" s="76"/>
      <c r="AH32" s="49"/>
      <c r="AI32" s="42"/>
    </row>
    <row r="33" spans="1:36" ht="15.75">
      <c r="A33" s="46" t="s">
        <v>44</v>
      </c>
      <c r="B33" s="82">
        <f>B31*B32</f>
        <v>2.6785714285714284</v>
      </c>
      <c r="C33" s="82"/>
      <c r="D33" s="82"/>
      <c r="E33" s="82"/>
      <c r="F33" s="46">
        <f>F31*F32</f>
        <v>0</v>
      </c>
      <c r="G33" s="82">
        <f>G31*G32</f>
        <v>34.634146341463413</v>
      </c>
      <c r="H33" s="82"/>
      <c r="I33" s="82"/>
      <c r="J33" s="82"/>
      <c r="K33" s="50">
        <f>B33+F33+G33</f>
        <v>37.312717770034844</v>
      </c>
      <c r="L33" s="47">
        <f>L31*L32</f>
        <v>50</v>
      </c>
      <c r="M33" s="83">
        <f>M31*M32</f>
        <v>50</v>
      </c>
      <c r="N33" s="83"/>
      <c r="O33" s="51">
        <f>L33+M33</f>
        <v>100</v>
      </c>
      <c r="P33" s="44">
        <f>P31*P32</f>
        <v>6</v>
      </c>
      <c r="Q33" s="44">
        <f>Q31*Q32</f>
        <v>32</v>
      </c>
      <c r="R33" s="44">
        <f>R31*R32</f>
        <v>22.5</v>
      </c>
      <c r="S33" s="44"/>
      <c r="T33" s="56">
        <f>SUM(P33:S33)</f>
        <v>60.5</v>
      </c>
      <c r="U33" s="84">
        <f>U31*U32</f>
        <v>40</v>
      </c>
      <c r="V33" s="84"/>
      <c r="W33" s="84">
        <f>W31*W32</f>
        <v>40</v>
      </c>
      <c r="X33" s="84"/>
      <c r="Y33" s="84">
        <f>Y31*Y32</f>
        <v>20</v>
      </c>
      <c r="Z33" s="84"/>
      <c r="AA33" s="48">
        <f>SUM(U33:Z33)</f>
        <v>100</v>
      </c>
      <c r="AB33" s="75">
        <f>AB31*AB32</f>
        <v>30</v>
      </c>
      <c r="AC33" s="75"/>
      <c r="AD33" s="75">
        <f>AD31*AD32</f>
        <v>20</v>
      </c>
      <c r="AE33" s="75"/>
      <c r="AF33" s="75">
        <f>AF31*AF32</f>
        <v>50</v>
      </c>
      <c r="AG33" s="75"/>
      <c r="AH33" s="49">
        <f>SUM(AB33:AG33)</f>
        <v>100</v>
      </c>
      <c r="AI33" s="42">
        <f>(K33+O33+T33+AA33+AH33)/5</f>
        <v>79.562543554006965</v>
      </c>
    </row>
    <row r="34" spans="1:36">
      <c r="A34" s="77" t="s">
        <v>68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</row>
    <row r="35" spans="1:36" ht="15.75">
      <c r="A35" s="57" t="s">
        <v>41</v>
      </c>
      <c r="B35" s="57">
        <v>2.5</v>
      </c>
      <c r="C35" s="57">
        <v>14</v>
      </c>
      <c r="D35" s="57">
        <v>11.5</v>
      </c>
      <c r="E35" s="57">
        <v>45</v>
      </c>
      <c r="F35" s="57">
        <v>4</v>
      </c>
      <c r="G35" s="57">
        <v>33</v>
      </c>
      <c r="H35" s="57">
        <v>39</v>
      </c>
      <c r="I35" s="57">
        <v>25</v>
      </c>
      <c r="J35" s="57">
        <v>39</v>
      </c>
      <c r="K35" s="50"/>
      <c r="L35" s="63">
        <v>8</v>
      </c>
      <c r="M35" s="13">
        <v>39</v>
      </c>
      <c r="N35" s="13">
        <v>39</v>
      </c>
      <c r="O35" s="51"/>
      <c r="P35" s="15">
        <v>0</v>
      </c>
      <c r="Q35" s="15">
        <v>0</v>
      </c>
      <c r="R35" s="15">
        <v>1</v>
      </c>
      <c r="S35" s="15">
        <v>4</v>
      </c>
      <c r="T35" s="56"/>
      <c r="U35" s="17">
        <v>38</v>
      </c>
      <c r="V35" s="17">
        <v>39</v>
      </c>
      <c r="W35" s="17">
        <v>36</v>
      </c>
      <c r="X35" s="17">
        <v>39</v>
      </c>
      <c r="Y35" s="17">
        <v>30</v>
      </c>
      <c r="Z35" s="17">
        <v>39</v>
      </c>
      <c r="AA35" s="48"/>
      <c r="AB35" s="19">
        <v>34</v>
      </c>
      <c r="AC35" s="19">
        <v>39</v>
      </c>
      <c r="AD35" s="19">
        <v>36</v>
      </c>
      <c r="AE35" s="19">
        <v>39</v>
      </c>
      <c r="AF35" s="19">
        <v>33</v>
      </c>
      <c r="AG35" s="19">
        <v>39</v>
      </c>
      <c r="AH35" s="49"/>
      <c r="AI35" s="42"/>
      <c r="AJ35" s="60">
        <v>39</v>
      </c>
    </row>
    <row r="36" spans="1:36" ht="15.75">
      <c r="A36" s="50" t="s">
        <v>42</v>
      </c>
      <c r="B36" s="78">
        <f>0.5*((B35/C35)+(D35/E35))*100</f>
        <v>21.706349206349206</v>
      </c>
      <c r="C36" s="78"/>
      <c r="D36" s="78"/>
      <c r="E36" s="78"/>
      <c r="F36" s="50">
        <v>100</v>
      </c>
      <c r="G36" s="78">
        <f>0.5*(G35/H35+I35/J35)*100</f>
        <v>74.358974358974365</v>
      </c>
      <c r="H36" s="78"/>
      <c r="I36" s="78"/>
      <c r="J36" s="78"/>
      <c r="K36" s="50">
        <f>B36+F36+G36</f>
        <v>196.06532356532358</v>
      </c>
      <c r="L36" s="64">
        <v>100</v>
      </c>
      <c r="M36" s="79">
        <f>M35/N35*100</f>
        <v>100</v>
      </c>
      <c r="N36" s="79"/>
      <c r="O36" s="51">
        <f>(L36+M36)/2</f>
        <v>100</v>
      </c>
      <c r="P36" s="56">
        <f>P35*20</f>
        <v>0</v>
      </c>
      <c r="Q36" s="56">
        <f>Q35*20</f>
        <v>0</v>
      </c>
      <c r="R36" s="56">
        <f>R35/S35*100</f>
        <v>25</v>
      </c>
      <c r="S36" s="56"/>
      <c r="T36" s="56"/>
      <c r="U36" s="80">
        <f>U35/V35*100</f>
        <v>97.435897435897431</v>
      </c>
      <c r="V36" s="80"/>
      <c r="W36" s="80">
        <f>W35/X35*100</f>
        <v>92.307692307692307</v>
      </c>
      <c r="X36" s="80"/>
      <c r="Y36" s="80">
        <f>Y35/Z35*100</f>
        <v>76.923076923076934</v>
      </c>
      <c r="Z36" s="80"/>
      <c r="AA36" s="48">
        <f>SUM(U36:Z36)</f>
        <v>266.66666666666663</v>
      </c>
      <c r="AB36" s="81">
        <f>AB35/AC35*100</f>
        <v>87.179487179487182</v>
      </c>
      <c r="AC36" s="81"/>
      <c r="AD36" s="81">
        <f>AD35/AE35*100</f>
        <v>92.307692307692307</v>
      </c>
      <c r="AE36" s="81"/>
      <c r="AF36" s="81">
        <f>AF35/AG35*100</f>
        <v>84.615384615384613</v>
      </c>
      <c r="AG36" s="81"/>
      <c r="AH36" s="49">
        <f>SUM(AB36:AG36)</f>
        <v>264.10256410256409</v>
      </c>
      <c r="AI36" s="42"/>
    </row>
    <row r="37" spans="1:36" ht="15.75">
      <c r="A37" s="45" t="s">
        <v>43</v>
      </c>
      <c r="B37" s="76">
        <v>0.3</v>
      </c>
      <c r="C37" s="76"/>
      <c r="D37" s="76"/>
      <c r="E37" s="76"/>
      <c r="F37" s="45">
        <v>0.3</v>
      </c>
      <c r="G37" s="76">
        <v>0.4</v>
      </c>
      <c r="H37" s="76"/>
      <c r="I37" s="76"/>
      <c r="J37" s="76"/>
      <c r="K37" s="50"/>
      <c r="L37" s="45">
        <v>0.5</v>
      </c>
      <c r="M37" s="76">
        <v>0.5</v>
      </c>
      <c r="N37" s="76"/>
      <c r="O37" s="51"/>
      <c r="P37" s="45">
        <v>0.3</v>
      </c>
      <c r="Q37" s="45">
        <v>0.4</v>
      </c>
      <c r="R37" s="45">
        <v>0.3</v>
      </c>
      <c r="S37" s="45"/>
      <c r="T37" s="56"/>
      <c r="U37" s="76">
        <v>0.4</v>
      </c>
      <c r="V37" s="76"/>
      <c r="W37" s="76">
        <v>0.4</v>
      </c>
      <c r="X37" s="76"/>
      <c r="Y37" s="76">
        <v>0.2</v>
      </c>
      <c r="Z37" s="76"/>
      <c r="AA37" s="48"/>
      <c r="AB37" s="76">
        <v>0.3</v>
      </c>
      <c r="AC37" s="76"/>
      <c r="AD37" s="76">
        <v>0.2</v>
      </c>
      <c r="AE37" s="76"/>
      <c r="AF37" s="76">
        <v>0.5</v>
      </c>
      <c r="AG37" s="76"/>
      <c r="AH37" s="49"/>
      <c r="AI37" s="42"/>
    </row>
    <row r="38" spans="1:36" ht="15.75">
      <c r="A38" s="46" t="s">
        <v>44</v>
      </c>
      <c r="B38" s="82">
        <f>B36*B37</f>
        <v>6.5119047619047619</v>
      </c>
      <c r="C38" s="82"/>
      <c r="D38" s="82"/>
      <c r="E38" s="82"/>
      <c r="F38" s="46">
        <f>F36*F37</f>
        <v>30</v>
      </c>
      <c r="G38" s="82">
        <f>G36*G37</f>
        <v>29.743589743589748</v>
      </c>
      <c r="H38" s="82"/>
      <c r="I38" s="82"/>
      <c r="J38" s="82"/>
      <c r="K38" s="50">
        <f>B38+F38+G38</f>
        <v>66.255494505494511</v>
      </c>
      <c r="L38" s="47">
        <f>L36*L37</f>
        <v>50</v>
      </c>
      <c r="M38" s="83">
        <f>M36*M37</f>
        <v>50</v>
      </c>
      <c r="N38" s="83"/>
      <c r="O38" s="51">
        <f>L38+M38</f>
        <v>100</v>
      </c>
      <c r="P38" s="44">
        <f>P36*P37</f>
        <v>0</v>
      </c>
      <c r="Q38" s="44">
        <f>Q36*Q37</f>
        <v>0</v>
      </c>
      <c r="R38" s="44">
        <f>R36*R37</f>
        <v>7.5</v>
      </c>
      <c r="S38" s="44"/>
      <c r="T38" s="56">
        <f>SUM(P38:S38)</f>
        <v>7.5</v>
      </c>
      <c r="U38" s="84">
        <f>U36*U37</f>
        <v>38.974358974358978</v>
      </c>
      <c r="V38" s="84"/>
      <c r="W38" s="84">
        <f>W36*W37</f>
        <v>36.923076923076927</v>
      </c>
      <c r="X38" s="84"/>
      <c r="Y38" s="84">
        <f>Y36*Y37</f>
        <v>15.384615384615387</v>
      </c>
      <c r="Z38" s="84"/>
      <c r="AA38" s="48">
        <f>SUM(U38:Z38)</f>
        <v>91.282051282051299</v>
      </c>
      <c r="AB38" s="75">
        <f>AB36*AB37</f>
        <v>26.153846153846153</v>
      </c>
      <c r="AC38" s="75"/>
      <c r="AD38" s="75">
        <f>AD36*AD37</f>
        <v>18.461538461538463</v>
      </c>
      <c r="AE38" s="75"/>
      <c r="AF38" s="75">
        <f>AF36*AF37</f>
        <v>42.307692307692307</v>
      </c>
      <c r="AG38" s="75"/>
      <c r="AH38" s="49">
        <f>SUM(AB38:AG38)</f>
        <v>86.92307692307692</v>
      </c>
      <c r="AI38" s="42">
        <f>(K38+O38+T38+AA38+AH38)/5</f>
        <v>70.392124542124549</v>
      </c>
    </row>
    <row r="39" spans="1:36">
      <c r="A39" s="77" t="s">
        <v>73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</row>
    <row r="40" spans="1:36" ht="15.75">
      <c r="A40" s="57" t="s">
        <v>41</v>
      </c>
      <c r="B40" s="57">
        <v>7.5</v>
      </c>
      <c r="C40" s="57">
        <v>14</v>
      </c>
      <c r="D40" s="57">
        <v>38.5</v>
      </c>
      <c r="E40" s="57">
        <v>45</v>
      </c>
      <c r="F40" s="57">
        <v>3</v>
      </c>
      <c r="G40" s="57">
        <v>84</v>
      </c>
      <c r="H40" s="57">
        <v>159</v>
      </c>
      <c r="I40" s="57">
        <v>64</v>
      </c>
      <c r="J40" s="57">
        <v>159</v>
      </c>
      <c r="K40" s="50"/>
      <c r="L40" s="63">
        <v>8</v>
      </c>
      <c r="M40" s="13">
        <v>94</v>
      </c>
      <c r="N40" s="13">
        <v>159</v>
      </c>
      <c r="O40" s="51"/>
      <c r="P40" s="15">
        <v>0</v>
      </c>
      <c r="Q40" s="15">
        <v>2</v>
      </c>
      <c r="R40" s="15">
        <v>8</v>
      </c>
      <c r="S40" s="15">
        <v>13</v>
      </c>
      <c r="T40" s="56"/>
      <c r="U40" s="17">
        <v>114</v>
      </c>
      <c r="V40" s="17">
        <v>159</v>
      </c>
      <c r="W40" s="17">
        <v>117</v>
      </c>
      <c r="X40" s="17">
        <v>159</v>
      </c>
      <c r="Y40" s="17">
        <v>81</v>
      </c>
      <c r="Z40" s="17">
        <v>159</v>
      </c>
      <c r="AA40" s="48"/>
      <c r="AB40" s="19">
        <v>116</v>
      </c>
      <c r="AC40" s="19">
        <v>159</v>
      </c>
      <c r="AD40" s="19">
        <v>120</v>
      </c>
      <c r="AE40" s="19">
        <v>159</v>
      </c>
      <c r="AF40" s="19">
        <v>122</v>
      </c>
      <c r="AG40" s="19">
        <v>159</v>
      </c>
      <c r="AH40" s="49"/>
      <c r="AI40" s="42"/>
      <c r="AJ40" s="60">
        <v>159</v>
      </c>
    </row>
    <row r="41" spans="1:36" ht="15.75">
      <c r="A41" s="50" t="s">
        <v>42</v>
      </c>
      <c r="B41" s="78">
        <f>0.5*((B40/C40)+(D40/E40))*100</f>
        <v>69.563492063492063</v>
      </c>
      <c r="C41" s="78"/>
      <c r="D41" s="78"/>
      <c r="E41" s="78"/>
      <c r="F41" s="50">
        <v>90</v>
      </c>
      <c r="G41" s="78">
        <f>0.5*(G40/H40+I40/J40)*100</f>
        <v>46.540880503144656</v>
      </c>
      <c r="H41" s="78"/>
      <c r="I41" s="78"/>
      <c r="J41" s="78"/>
      <c r="K41" s="50">
        <f>B41+F41+G41</f>
        <v>206.1043725666367</v>
      </c>
      <c r="L41" s="64">
        <v>100</v>
      </c>
      <c r="M41" s="79">
        <f>M40/N40*100</f>
        <v>59.119496855345908</v>
      </c>
      <c r="N41" s="79"/>
      <c r="O41" s="51">
        <f>(L41+M41)/2</f>
        <v>79.559748427672957</v>
      </c>
      <c r="P41" s="56">
        <f>P40*20</f>
        <v>0</v>
      </c>
      <c r="Q41" s="56">
        <v>40</v>
      </c>
      <c r="R41" s="56">
        <f>R40/S40*100</f>
        <v>61.53846153846154</v>
      </c>
      <c r="S41" s="56"/>
      <c r="T41" s="56"/>
      <c r="U41" s="80">
        <f>U40/V40*100</f>
        <v>71.698113207547166</v>
      </c>
      <c r="V41" s="80"/>
      <c r="W41" s="80">
        <f>W40/X40*100</f>
        <v>73.584905660377359</v>
      </c>
      <c r="X41" s="80"/>
      <c r="Y41" s="80">
        <f>Y40/Z40*100</f>
        <v>50.943396226415096</v>
      </c>
      <c r="Z41" s="80"/>
      <c r="AA41" s="48">
        <f>SUM(U41:Z41)</f>
        <v>196.22641509433961</v>
      </c>
      <c r="AB41" s="81">
        <f>AB40/AC40*100</f>
        <v>72.95597484276729</v>
      </c>
      <c r="AC41" s="81"/>
      <c r="AD41" s="81">
        <f>AD40/AE40*100</f>
        <v>75.471698113207552</v>
      </c>
      <c r="AE41" s="81"/>
      <c r="AF41" s="81">
        <f>AF40/AG40*100</f>
        <v>76.729559748427675</v>
      </c>
      <c r="AG41" s="81"/>
      <c r="AH41" s="49">
        <f>SUM(AB41:AG41)</f>
        <v>225.15723270440253</v>
      </c>
      <c r="AI41" s="42"/>
    </row>
    <row r="42" spans="1:36" ht="15.75">
      <c r="A42" s="45" t="s">
        <v>43</v>
      </c>
      <c r="B42" s="76">
        <v>0.3</v>
      </c>
      <c r="C42" s="76"/>
      <c r="D42" s="76"/>
      <c r="E42" s="76"/>
      <c r="F42" s="45">
        <v>0.3</v>
      </c>
      <c r="G42" s="76">
        <v>0.4</v>
      </c>
      <c r="H42" s="76"/>
      <c r="I42" s="76"/>
      <c r="J42" s="76"/>
      <c r="K42" s="50"/>
      <c r="L42" s="45">
        <v>0.5</v>
      </c>
      <c r="M42" s="76">
        <v>0.5</v>
      </c>
      <c r="N42" s="76"/>
      <c r="O42" s="51"/>
      <c r="P42" s="45">
        <v>0.3</v>
      </c>
      <c r="Q42" s="45">
        <v>0.4</v>
      </c>
      <c r="R42" s="45">
        <v>0.3</v>
      </c>
      <c r="S42" s="45"/>
      <c r="T42" s="56"/>
      <c r="U42" s="76">
        <v>0.4</v>
      </c>
      <c r="V42" s="76"/>
      <c r="W42" s="76">
        <v>0.4</v>
      </c>
      <c r="X42" s="76"/>
      <c r="Y42" s="76">
        <v>0.2</v>
      </c>
      <c r="Z42" s="76"/>
      <c r="AA42" s="48"/>
      <c r="AB42" s="76">
        <v>0.3</v>
      </c>
      <c r="AC42" s="76"/>
      <c r="AD42" s="76">
        <v>0.2</v>
      </c>
      <c r="AE42" s="76"/>
      <c r="AF42" s="76">
        <v>0.5</v>
      </c>
      <c r="AG42" s="76"/>
      <c r="AH42" s="49"/>
      <c r="AI42" s="42"/>
    </row>
    <row r="43" spans="1:36" ht="15.75">
      <c r="A43" s="46" t="s">
        <v>44</v>
      </c>
      <c r="B43" s="82">
        <f>B41*B42</f>
        <v>20.869047619047617</v>
      </c>
      <c r="C43" s="82"/>
      <c r="D43" s="82"/>
      <c r="E43" s="82"/>
      <c r="F43" s="46">
        <f>F41*F42</f>
        <v>27</v>
      </c>
      <c r="G43" s="82">
        <f>G41*G42</f>
        <v>18.616352201257865</v>
      </c>
      <c r="H43" s="82"/>
      <c r="I43" s="82"/>
      <c r="J43" s="82"/>
      <c r="K43" s="50">
        <f>B43+F43+G43</f>
        <v>66.485399820305489</v>
      </c>
      <c r="L43" s="47">
        <f>L41*L42</f>
        <v>50</v>
      </c>
      <c r="M43" s="83">
        <f>M41*M42</f>
        <v>29.559748427672954</v>
      </c>
      <c r="N43" s="83"/>
      <c r="O43" s="51">
        <f>L43+M43</f>
        <v>79.559748427672957</v>
      </c>
      <c r="P43" s="44">
        <f>P41*P42</f>
        <v>0</v>
      </c>
      <c r="Q43" s="44">
        <f>Q41*Q42</f>
        <v>16</v>
      </c>
      <c r="R43" s="44">
        <f>R41*R42</f>
        <v>18.46153846153846</v>
      </c>
      <c r="S43" s="44"/>
      <c r="T43" s="56">
        <f>SUM(P43:S43)</f>
        <v>34.46153846153846</v>
      </c>
      <c r="U43" s="84">
        <f>U41*U42</f>
        <v>28.679245283018869</v>
      </c>
      <c r="V43" s="84"/>
      <c r="W43" s="84">
        <f>W41*W42</f>
        <v>29.433962264150946</v>
      </c>
      <c r="X43" s="84"/>
      <c r="Y43" s="84">
        <f>Y41*Y42</f>
        <v>10.188679245283019</v>
      </c>
      <c r="Z43" s="84"/>
      <c r="AA43" s="48">
        <f>SUM(U43:Z43)</f>
        <v>68.301886792452834</v>
      </c>
      <c r="AB43" s="75">
        <f>AB41*AB42</f>
        <v>21.886792452830186</v>
      </c>
      <c r="AC43" s="75"/>
      <c r="AD43" s="75">
        <f>AD41*AD42</f>
        <v>15.094339622641511</v>
      </c>
      <c r="AE43" s="75"/>
      <c r="AF43" s="75">
        <f>AF41*AF42</f>
        <v>38.364779874213838</v>
      </c>
      <c r="AG43" s="75"/>
      <c r="AH43" s="49">
        <f>SUM(AB43:AG43)</f>
        <v>75.345911949685529</v>
      </c>
      <c r="AI43" s="42">
        <f>(K43+O43+T43+AA43+AH43)/5</f>
        <v>64.830897090331035</v>
      </c>
    </row>
    <row r="44" spans="1:36" ht="15.75">
      <c r="A44" s="77" t="s">
        <v>74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60"/>
    </row>
    <row r="45" spans="1:36" ht="15.75">
      <c r="A45" s="57" t="s">
        <v>41</v>
      </c>
      <c r="B45" s="57">
        <v>1</v>
      </c>
      <c r="C45" s="57">
        <v>14</v>
      </c>
      <c r="D45" s="57">
        <v>30.5</v>
      </c>
      <c r="E45" s="57">
        <v>45</v>
      </c>
      <c r="F45" s="57">
        <v>3</v>
      </c>
      <c r="G45" s="57">
        <v>60</v>
      </c>
      <c r="H45" s="57">
        <v>60</v>
      </c>
      <c r="I45" s="57">
        <v>57</v>
      </c>
      <c r="J45" s="57">
        <v>60</v>
      </c>
      <c r="K45" s="50"/>
      <c r="L45" s="63">
        <v>7</v>
      </c>
      <c r="M45" s="13">
        <v>58</v>
      </c>
      <c r="N45" s="13">
        <v>60</v>
      </c>
      <c r="O45" s="51"/>
      <c r="P45" s="15">
        <v>0</v>
      </c>
      <c r="Q45" s="15">
        <v>3</v>
      </c>
      <c r="R45" s="15">
        <v>5</v>
      </c>
      <c r="S45" s="15">
        <v>6</v>
      </c>
      <c r="T45" s="56"/>
      <c r="U45" s="17">
        <v>60</v>
      </c>
      <c r="V45" s="17">
        <v>60</v>
      </c>
      <c r="W45" s="17">
        <v>59</v>
      </c>
      <c r="X45" s="17">
        <v>60</v>
      </c>
      <c r="Y45" s="17">
        <v>59</v>
      </c>
      <c r="Z45" s="17">
        <v>60</v>
      </c>
      <c r="AA45" s="48"/>
      <c r="AB45" s="19">
        <v>60</v>
      </c>
      <c r="AC45" s="19">
        <v>60</v>
      </c>
      <c r="AD45" s="19">
        <v>60</v>
      </c>
      <c r="AE45" s="19">
        <v>60</v>
      </c>
      <c r="AF45" s="19">
        <v>60</v>
      </c>
      <c r="AG45" s="19">
        <v>60</v>
      </c>
      <c r="AH45" s="49"/>
      <c r="AI45" s="42"/>
      <c r="AJ45">
        <v>60</v>
      </c>
    </row>
    <row r="46" spans="1:36" ht="15.75">
      <c r="A46" s="50" t="s">
        <v>42</v>
      </c>
      <c r="B46" s="78">
        <f>0.5*((B45/C45)+(D45/E45))*100</f>
        <v>37.460317460317462</v>
      </c>
      <c r="C46" s="78"/>
      <c r="D46" s="78"/>
      <c r="E46" s="78"/>
      <c r="F46" s="50">
        <v>90</v>
      </c>
      <c r="G46" s="78">
        <f>0.5*(G45/H45+I45/J45)*100</f>
        <v>97.5</v>
      </c>
      <c r="H46" s="78"/>
      <c r="I46" s="78"/>
      <c r="J46" s="78"/>
      <c r="K46" s="50">
        <f>B46+F46+G46</f>
        <v>224.96031746031747</v>
      </c>
      <c r="L46" s="64">
        <v>100</v>
      </c>
      <c r="M46" s="79">
        <f>M45/N45*100</f>
        <v>96.666666666666671</v>
      </c>
      <c r="N46" s="79"/>
      <c r="O46" s="51">
        <f>(L46+M46)/2</f>
        <v>98.333333333333343</v>
      </c>
      <c r="P46" s="56">
        <f>P45*20</f>
        <v>0</v>
      </c>
      <c r="Q46" s="56">
        <v>60</v>
      </c>
      <c r="R46" s="56">
        <f>R45/S45*100</f>
        <v>83.333333333333343</v>
      </c>
      <c r="S46" s="56"/>
      <c r="T46" s="56"/>
      <c r="U46" s="80">
        <f>U45/V45*100</f>
        <v>100</v>
      </c>
      <c r="V46" s="80"/>
      <c r="W46" s="80">
        <f>W45/X45*100</f>
        <v>98.333333333333329</v>
      </c>
      <c r="X46" s="80"/>
      <c r="Y46" s="80">
        <f>Y45/Z45*100</f>
        <v>98.333333333333329</v>
      </c>
      <c r="Z46" s="80"/>
      <c r="AA46" s="48">
        <f>SUM(U46:Z46)</f>
        <v>296.66666666666663</v>
      </c>
      <c r="AB46" s="81">
        <f>AB45/AC45*100</f>
        <v>100</v>
      </c>
      <c r="AC46" s="81"/>
      <c r="AD46" s="81">
        <f>AD45/AE45*100</f>
        <v>100</v>
      </c>
      <c r="AE46" s="81"/>
      <c r="AF46" s="81">
        <f>AF45/AG45*100</f>
        <v>100</v>
      </c>
      <c r="AG46" s="81"/>
      <c r="AH46" s="49">
        <f>SUM(AB46:AG46)</f>
        <v>300</v>
      </c>
      <c r="AI46" s="42"/>
    </row>
    <row r="47" spans="1:36" ht="15.75">
      <c r="A47" s="45" t="s">
        <v>43</v>
      </c>
      <c r="B47" s="76">
        <v>0.3</v>
      </c>
      <c r="C47" s="76"/>
      <c r="D47" s="76"/>
      <c r="E47" s="76"/>
      <c r="F47" s="45">
        <v>0.3</v>
      </c>
      <c r="G47" s="76">
        <v>0.4</v>
      </c>
      <c r="H47" s="76"/>
      <c r="I47" s="76"/>
      <c r="J47" s="76"/>
      <c r="K47" s="50"/>
      <c r="L47" s="45">
        <v>0.5</v>
      </c>
      <c r="M47" s="76">
        <v>0.5</v>
      </c>
      <c r="N47" s="76"/>
      <c r="O47" s="51"/>
      <c r="P47" s="45">
        <v>0.3</v>
      </c>
      <c r="Q47" s="45">
        <v>0.4</v>
      </c>
      <c r="R47" s="45">
        <v>0.3</v>
      </c>
      <c r="S47" s="45"/>
      <c r="T47" s="56"/>
      <c r="U47" s="76">
        <v>0.4</v>
      </c>
      <c r="V47" s="76"/>
      <c r="W47" s="76">
        <v>0.4</v>
      </c>
      <c r="X47" s="76"/>
      <c r="Y47" s="76">
        <v>0.2</v>
      </c>
      <c r="Z47" s="76"/>
      <c r="AA47" s="48"/>
      <c r="AB47" s="76">
        <v>0.3</v>
      </c>
      <c r="AC47" s="76"/>
      <c r="AD47" s="76">
        <v>0.2</v>
      </c>
      <c r="AE47" s="76"/>
      <c r="AF47" s="76">
        <v>0.5</v>
      </c>
      <c r="AG47" s="76"/>
      <c r="AH47" s="49"/>
      <c r="AI47" s="42"/>
    </row>
    <row r="48" spans="1:36" ht="15.75">
      <c r="A48" s="46" t="s">
        <v>44</v>
      </c>
      <c r="B48" s="82">
        <f>B46*B47</f>
        <v>11.238095238095239</v>
      </c>
      <c r="C48" s="82"/>
      <c r="D48" s="82"/>
      <c r="E48" s="82"/>
      <c r="F48" s="46">
        <f>F46*F47</f>
        <v>27</v>
      </c>
      <c r="G48" s="82">
        <f>G46*G47</f>
        <v>39</v>
      </c>
      <c r="H48" s="82"/>
      <c r="I48" s="82"/>
      <c r="J48" s="82"/>
      <c r="K48" s="50">
        <f>B48+F48+G48</f>
        <v>77.238095238095241</v>
      </c>
      <c r="L48" s="47">
        <f>L46*L47</f>
        <v>50</v>
      </c>
      <c r="M48" s="83">
        <f>M46*M47</f>
        <v>48.333333333333336</v>
      </c>
      <c r="N48" s="83"/>
      <c r="O48" s="51">
        <f>L48+M48</f>
        <v>98.333333333333343</v>
      </c>
      <c r="P48" s="44">
        <f>P46*P47</f>
        <v>0</v>
      </c>
      <c r="Q48" s="44">
        <f>Q46*Q47</f>
        <v>24</v>
      </c>
      <c r="R48" s="44">
        <f>R46*R47</f>
        <v>25.000000000000004</v>
      </c>
      <c r="S48" s="44"/>
      <c r="T48" s="56">
        <f>SUM(P48:S48)</f>
        <v>49</v>
      </c>
      <c r="U48" s="84">
        <f>U46*U47</f>
        <v>40</v>
      </c>
      <c r="V48" s="84"/>
      <c r="W48" s="84">
        <f>W46*W47</f>
        <v>39.333333333333336</v>
      </c>
      <c r="X48" s="84"/>
      <c r="Y48" s="84">
        <f>Y46*Y47</f>
        <v>19.666666666666668</v>
      </c>
      <c r="Z48" s="84"/>
      <c r="AA48" s="48">
        <f>SUM(U48:Z48)</f>
        <v>99.000000000000014</v>
      </c>
      <c r="AB48" s="75">
        <f>AB46*AB47</f>
        <v>30</v>
      </c>
      <c r="AC48" s="75"/>
      <c r="AD48" s="75">
        <f>AD46*AD47</f>
        <v>20</v>
      </c>
      <c r="AE48" s="75"/>
      <c r="AF48" s="75">
        <f>AF46*AF47</f>
        <v>50</v>
      </c>
      <c r="AG48" s="75"/>
      <c r="AH48" s="49">
        <f>SUM(AB48:AG48)</f>
        <v>100</v>
      </c>
      <c r="AI48" s="42">
        <f>(K48+O48+T48+AA48+AH48)/5</f>
        <v>84.714285714285722</v>
      </c>
    </row>
    <row r="49" spans="1:36">
      <c r="A49" s="77" t="s">
        <v>69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</row>
    <row r="50" spans="1:36" ht="15.75">
      <c r="A50" s="57" t="s">
        <v>41</v>
      </c>
      <c r="B50" s="57">
        <v>1.5</v>
      </c>
      <c r="C50" s="57">
        <v>11</v>
      </c>
      <c r="D50" s="57">
        <v>14</v>
      </c>
      <c r="E50" s="57">
        <v>40</v>
      </c>
      <c r="F50" s="57">
        <v>2</v>
      </c>
      <c r="G50" s="57">
        <v>2</v>
      </c>
      <c r="H50" s="57">
        <v>2</v>
      </c>
      <c r="I50" s="57">
        <v>2</v>
      </c>
      <c r="J50" s="57">
        <v>2</v>
      </c>
      <c r="K50" s="50"/>
      <c r="L50" s="63">
        <v>7</v>
      </c>
      <c r="M50" s="13">
        <v>2</v>
      </c>
      <c r="N50" s="13">
        <v>2</v>
      </c>
      <c r="O50" s="51"/>
      <c r="P50" s="15">
        <v>0</v>
      </c>
      <c r="Q50" s="15">
        <v>0</v>
      </c>
      <c r="R50" s="15">
        <v>1</v>
      </c>
      <c r="S50" s="15">
        <v>2</v>
      </c>
      <c r="T50" s="56"/>
      <c r="U50" s="17">
        <v>2</v>
      </c>
      <c r="V50" s="17">
        <v>2</v>
      </c>
      <c r="W50" s="17">
        <v>2</v>
      </c>
      <c r="X50" s="17">
        <v>2</v>
      </c>
      <c r="Y50" s="17">
        <v>2</v>
      </c>
      <c r="Z50" s="17">
        <v>2</v>
      </c>
      <c r="AA50" s="48"/>
      <c r="AB50" s="19">
        <v>2</v>
      </c>
      <c r="AC50" s="19">
        <v>2</v>
      </c>
      <c r="AD50" s="19">
        <v>2</v>
      </c>
      <c r="AE50" s="19">
        <v>2</v>
      </c>
      <c r="AF50" s="19">
        <v>2</v>
      </c>
      <c r="AG50" s="19">
        <v>2</v>
      </c>
      <c r="AH50" s="49"/>
      <c r="AI50" s="42"/>
      <c r="AJ50" s="60">
        <v>2</v>
      </c>
    </row>
    <row r="51" spans="1:36" ht="15.75">
      <c r="A51" s="50" t="s">
        <v>42</v>
      </c>
      <c r="B51" s="78">
        <f>0.5*((B50/C50)+(D50/E50))*100</f>
        <v>24.318181818181817</v>
      </c>
      <c r="C51" s="78"/>
      <c r="D51" s="78"/>
      <c r="E51" s="78"/>
      <c r="F51" s="50">
        <v>60</v>
      </c>
      <c r="G51" s="78">
        <f>0.5*(G50/H50+I50/J50)*100</f>
        <v>100</v>
      </c>
      <c r="H51" s="78"/>
      <c r="I51" s="78"/>
      <c r="J51" s="78"/>
      <c r="K51" s="50">
        <f>B51+F51+G51</f>
        <v>184.31818181818181</v>
      </c>
      <c r="L51" s="64">
        <v>100</v>
      </c>
      <c r="M51" s="79">
        <f>M50/N50*100</f>
        <v>100</v>
      </c>
      <c r="N51" s="79"/>
      <c r="O51" s="51">
        <f>(L51+M51)/2</f>
        <v>100</v>
      </c>
      <c r="P51" s="56">
        <f>P50*20</f>
        <v>0</v>
      </c>
      <c r="Q51" s="56">
        <f>Q50*20</f>
        <v>0</v>
      </c>
      <c r="R51" s="56">
        <f>R50/S50*100</f>
        <v>50</v>
      </c>
      <c r="S51" s="56"/>
      <c r="T51" s="56"/>
      <c r="U51" s="80">
        <f>U50/V50*100</f>
        <v>100</v>
      </c>
      <c r="V51" s="80"/>
      <c r="W51" s="80">
        <f>W50/X50*100</f>
        <v>100</v>
      </c>
      <c r="X51" s="80"/>
      <c r="Y51" s="80">
        <f>Y50/Z50*100</f>
        <v>100</v>
      </c>
      <c r="Z51" s="80"/>
      <c r="AA51" s="48">
        <f>SUM(U51:Z51)</f>
        <v>300</v>
      </c>
      <c r="AB51" s="81">
        <f>AB50/AC50*100</f>
        <v>100</v>
      </c>
      <c r="AC51" s="81"/>
      <c r="AD51" s="81">
        <f>AD50/AE50*100</f>
        <v>100</v>
      </c>
      <c r="AE51" s="81"/>
      <c r="AF51" s="81">
        <f>AF50/AG50*100</f>
        <v>100</v>
      </c>
      <c r="AG51" s="81"/>
      <c r="AH51" s="49">
        <f>SUM(AB51:AG51)</f>
        <v>300</v>
      </c>
      <c r="AI51" s="42"/>
    </row>
    <row r="52" spans="1:36" ht="15.75">
      <c r="A52" s="45" t="s">
        <v>43</v>
      </c>
      <c r="B52" s="76">
        <v>0.3</v>
      </c>
      <c r="C52" s="76"/>
      <c r="D52" s="76"/>
      <c r="E52" s="76"/>
      <c r="F52" s="45">
        <v>0.3</v>
      </c>
      <c r="G52" s="76">
        <v>0.4</v>
      </c>
      <c r="H52" s="76"/>
      <c r="I52" s="76"/>
      <c r="J52" s="76"/>
      <c r="K52" s="50"/>
      <c r="L52" s="45">
        <v>0.5</v>
      </c>
      <c r="M52" s="76">
        <v>0.5</v>
      </c>
      <c r="N52" s="76"/>
      <c r="O52" s="51"/>
      <c r="P52" s="45">
        <v>0.3</v>
      </c>
      <c r="Q52" s="45">
        <v>0.4</v>
      </c>
      <c r="R52" s="45">
        <v>0.3</v>
      </c>
      <c r="S52" s="45"/>
      <c r="T52" s="56"/>
      <c r="U52" s="76">
        <v>0.4</v>
      </c>
      <c r="V52" s="76"/>
      <c r="W52" s="76">
        <v>0.4</v>
      </c>
      <c r="X52" s="76"/>
      <c r="Y52" s="76">
        <v>0.2</v>
      </c>
      <c r="Z52" s="76"/>
      <c r="AA52" s="48"/>
      <c r="AB52" s="76">
        <v>0.3</v>
      </c>
      <c r="AC52" s="76"/>
      <c r="AD52" s="76">
        <v>0.2</v>
      </c>
      <c r="AE52" s="76"/>
      <c r="AF52" s="76">
        <v>0.5</v>
      </c>
      <c r="AG52" s="76"/>
      <c r="AH52" s="49"/>
      <c r="AI52" s="42"/>
    </row>
    <row r="53" spans="1:36" ht="15.75">
      <c r="A53" s="46" t="s">
        <v>44</v>
      </c>
      <c r="B53" s="82">
        <f>B51*B52</f>
        <v>7.295454545454545</v>
      </c>
      <c r="C53" s="82"/>
      <c r="D53" s="82"/>
      <c r="E53" s="82"/>
      <c r="F53" s="46">
        <f>F51*F52</f>
        <v>18</v>
      </c>
      <c r="G53" s="82">
        <f>G51*G52</f>
        <v>40</v>
      </c>
      <c r="H53" s="82"/>
      <c r="I53" s="82"/>
      <c r="J53" s="82"/>
      <c r="K53" s="50">
        <f>B53+F53+G53</f>
        <v>65.295454545454547</v>
      </c>
      <c r="L53" s="47">
        <f>L51*L52</f>
        <v>50</v>
      </c>
      <c r="M53" s="83">
        <f>M51*M52</f>
        <v>50</v>
      </c>
      <c r="N53" s="83"/>
      <c r="O53" s="51">
        <f>L53+M53</f>
        <v>100</v>
      </c>
      <c r="P53" s="44">
        <f>P51*P52</f>
        <v>0</v>
      </c>
      <c r="Q53" s="44">
        <f>Q51*Q52</f>
        <v>0</v>
      </c>
      <c r="R53" s="44">
        <f>R51*R52</f>
        <v>15</v>
      </c>
      <c r="S53" s="44"/>
      <c r="T53" s="56">
        <f>SUM(P53:S53)</f>
        <v>15</v>
      </c>
      <c r="U53" s="84">
        <f>U51*U52</f>
        <v>40</v>
      </c>
      <c r="V53" s="84"/>
      <c r="W53" s="84">
        <f>W51*W52</f>
        <v>40</v>
      </c>
      <c r="X53" s="84"/>
      <c r="Y53" s="84">
        <f>Y51*Y52</f>
        <v>20</v>
      </c>
      <c r="Z53" s="84"/>
      <c r="AA53" s="48">
        <f>SUM(U53:Z53)</f>
        <v>100</v>
      </c>
      <c r="AB53" s="75">
        <f>AB51*AB52</f>
        <v>30</v>
      </c>
      <c r="AC53" s="75"/>
      <c r="AD53" s="75">
        <f>AD51*AD52</f>
        <v>20</v>
      </c>
      <c r="AE53" s="75"/>
      <c r="AF53" s="75">
        <f>AF51*AF52</f>
        <v>50</v>
      </c>
      <c r="AG53" s="75"/>
      <c r="AH53" s="49">
        <f>SUM(AB53:AG53)</f>
        <v>100</v>
      </c>
      <c r="AI53" s="42">
        <f>(K53+O53+T53+AA53+AH53)/5</f>
        <v>76.059090909090912</v>
      </c>
    </row>
    <row r="54" spans="1:36" s="61" customFormat="1"/>
    <row r="55" spans="1:36">
      <c r="A55" t="s">
        <v>48</v>
      </c>
      <c r="B55" t="s">
        <v>45</v>
      </c>
      <c r="C55" t="s">
        <v>46</v>
      </c>
      <c r="D55" t="s">
        <v>47</v>
      </c>
      <c r="E55" t="s">
        <v>9</v>
      </c>
      <c r="F55" t="s">
        <v>49</v>
      </c>
      <c r="G55" t="s">
        <v>50</v>
      </c>
      <c r="H55" t="s">
        <v>51</v>
      </c>
      <c r="I55" t="s">
        <v>53</v>
      </c>
      <c r="J55" t="s">
        <v>13</v>
      </c>
      <c r="K55" t="s">
        <v>14</v>
      </c>
      <c r="L55" t="s">
        <v>15</v>
      </c>
      <c r="M55" s="29" t="s">
        <v>17</v>
      </c>
      <c r="N55" s="29" t="s">
        <v>18</v>
      </c>
      <c r="O55" t="s">
        <v>19</v>
      </c>
    </row>
    <row r="56" spans="1:36">
      <c r="A56" t="str">
        <f>A4</f>
        <v>Жетковская ООШ</v>
      </c>
      <c r="B56" s="28">
        <f>B6</f>
        <v>7.1428571428571423</v>
      </c>
      <c r="C56">
        <f>F6</f>
        <v>0</v>
      </c>
      <c r="D56" s="28">
        <f>G6</f>
        <v>61.53846153846154</v>
      </c>
      <c r="E56" s="28">
        <f>L6</f>
        <v>100</v>
      </c>
      <c r="F56" s="28">
        <f>O8</f>
        <v>96.15384615384616</v>
      </c>
      <c r="G56" s="28">
        <f>P6</f>
        <v>0</v>
      </c>
      <c r="H56" s="28">
        <f>Q6</f>
        <v>20</v>
      </c>
      <c r="I56" s="28">
        <f>R6</f>
        <v>50</v>
      </c>
      <c r="J56" s="28">
        <f>U6</f>
        <v>100</v>
      </c>
      <c r="K56" s="28">
        <f>W6</f>
        <v>100</v>
      </c>
      <c r="L56" s="28">
        <f>Y6</f>
        <v>61.53846153846154</v>
      </c>
      <c r="M56" s="28">
        <f>AB6</f>
        <v>92.307692307692307</v>
      </c>
      <c r="N56" s="28">
        <f>AD6</f>
        <v>92.307692307692307</v>
      </c>
      <c r="O56" s="28">
        <f>AF6</f>
        <v>100</v>
      </c>
    </row>
    <row r="57" spans="1:36">
      <c r="A57" t="str">
        <f>A9</f>
        <v xml:space="preserve">ООШ №4 </v>
      </c>
      <c r="B57" s="28">
        <f>B11</f>
        <v>63.095238095238095</v>
      </c>
      <c r="C57" s="28">
        <f>F11</f>
        <v>90</v>
      </c>
      <c r="D57" s="28">
        <f>G11</f>
        <v>87.671232876712324</v>
      </c>
      <c r="E57" s="28">
        <f>L11</f>
        <v>100</v>
      </c>
      <c r="F57" s="28">
        <f>O13</f>
        <v>100</v>
      </c>
      <c r="G57">
        <f>P11</f>
        <v>0</v>
      </c>
      <c r="H57">
        <f>Q11</f>
        <v>0</v>
      </c>
      <c r="I57" s="28">
        <f>R11</f>
        <v>42.857142857142854</v>
      </c>
      <c r="J57" s="28">
        <f>U11</f>
        <v>98.630136986301366</v>
      </c>
      <c r="K57" s="28">
        <f>W11</f>
        <v>100</v>
      </c>
      <c r="L57" s="28">
        <f>Y11</f>
        <v>95.890410958904098</v>
      </c>
      <c r="M57" s="28">
        <f>AB11</f>
        <v>100</v>
      </c>
      <c r="N57" s="28">
        <f>AD11</f>
        <v>97.260273972602747</v>
      </c>
      <c r="O57" s="28">
        <f>AF11</f>
        <v>100</v>
      </c>
    </row>
    <row r="58" spans="1:36">
      <c r="A58" t="str">
        <f>A14</f>
        <v>Жидкинская ООШ</v>
      </c>
      <c r="B58" s="28">
        <f>B16</f>
        <v>35.238095238095234</v>
      </c>
      <c r="C58">
        <f>F16</f>
        <v>90</v>
      </c>
      <c r="D58" s="28">
        <f>G16</f>
        <v>100</v>
      </c>
      <c r="E58" s="28">
        <f>L16</f>
        <v>100</v>
      </c>
      <c r="F58" s="28">
        <f>O18</f>
        <v>100</v>
      </c>
      <c r="G58" s="28">
        <f>P16</f>
        <v>0</v>
      </c>
      <c r="H58" s="28">
        <f>Q16</f>
        <v>60</v>
      </c>
      <c r="I58" s="28">
        <f>R16</f>
        <v>60</v>
      </c>
      <c r="J58" s="28">
        <f>U16</f>
        <v>100</v>
      </c>
      <c r="K58" s="28">
        <f>W16</f>
        <v>100</v>
      </c>
      <c r="L58" s="28">
        <f>Y16</f>
        <v>89.795918367346943</v>
      </c>
      <c r="M58" s="28">
        <f>AB16</f>
        <v>100</v>
      </c>
      <c r="N58" s="28">
        <f>AD16</f>
        <v>100</v>
      </c>
      <c r="O58" s="28">
        <f>AF16</f>
        <v>100</v>
      </c>
    </row>
    <row r="59" spans="1:36">
      <c r="A59" t="str">
        <f>A19</f>
        <v xml:space="preserve">Нижне-Кокуйская ООШ </v>
      </c>
      <c r="B59" s="28">
        <f>B21</f>
        <v>33.055555555555557</v>
      </c>
      <c r="C59" s="28">
        <f>F21</f>
        <v>90</v>
      </c>
      <c r="D59" s="28">
        <f>G21</f>
        <v>75</v>
      </c>
      <c r="E59" s="28">
        <f>L21</f>
        <v>100</v>
      </c>
      <c r="F59" s="28">
        <f>O23</f>
        <v>100</v>
      </c>
      <c r="G59">
        <f>P21</f>
        <v>0</v>
      </c>
      <c r="H59">
        <f>Q21</f>
        <v>60</v>
      </c>
      <c r="I59" s="28">
        <f>R21</f>
        <v>50</v>
      </c>
      <c r="J59" s="28">
        <f>U21</f>
        <v>100</v>
      </c>
      <c r="K59" s="28">
        <f>W21</f>
        <v>100</v>
      </c>
      <c r="L59" s="28">
        <f>Y21</f>
        <v>100</v>
      </c>
      <c r="M59" s="28">
        <f>AB21</f>
        <v>100</v>
      </c>
      <c r="N59" s="28">
        <f>AD21</f>
        <v>100</v>
      </c>
      <c r="O59" s="28">
        <f>AF21</f>
        <v>100</v>
      </c>
    </row>
    <row r="60" spans="1:36">
      <c r="A60" t="str">
        <f>A24</f>
        <v>Матусовская ООШ</v>
      </c>
      <c r="B60" s="28">
        <f>B26</f>
        <v>12.46031746031746</v>
      </c>
      <c r="C60" s="28">
        <f>F26</f>
        <v>0</v>
      </c>
      <c r="D60" s="28">
        <f>G26</f>
        <v>91.17647058823529</v>
      </c>
      <c r="E60" s="28">
        <f>L26</f>
        <v>100</v>
      </c>
      <c r="F60" s="28">
        <f>O28</f>
        <v>100</v>
      </c>
      <c r="G60" s="28">
        <f>P26</f>
        <v>0</v>
      </c>
      <c r="H60" s="28">
        <f>Q26</f>
        <v>80</v>
      </c>
      <c r="I60" s="28">
        <f>R26</f>
        <v>66.666666666666657</v>
      </c>
      <c r="J60" s="28">
        <f>U26</f>
        <v>100</v>
      </c>
      <c r="K60" s="28">
        <f>W26</f>
        <v>100</v>
      </c>
      <c r="L60" s="28">
        <f>Y26</f>
        <v>91.17647058823529</v>
      </c>
      <c r="M60" s="28">
        <f>AB26</f>
        <v>100</v>
      </c>
      <c r="N60" s="28">
        <f>AD26</f>
        <v>100</v>
      </c>
      <c r="O60" s="28">
        <f>AF26</f>
        <v>100</v>
      </c>
    </row>
    <row r="61" spans="1:36" ht="15.75">
      <c r="A61" t="str">
        <f>A29</f>
        <v>Ундино-Посельская СОШ</v>
      </c>
      <c r="B61" s="28">
        <f>B31</f>
        <v>8.9285714285714288</v>
      </c>
      <c r="C61" s="28">
        <f>F31</f>
        <v>0</v>
      </c>
      <c r="D61" s="28">
        <f>G31</f>
        <v>86.58536585365853</v>
      </c>
      <c r="E61" s="28">
        <f>L31</f>
        <v>100</v>
      </c>
      <c r="F61" s="28">
        <f>M31</f>
        <v>100</v>
      </c>
      <c r="G61" s="28">
        <f>P31</f>
        <v>20</v>
      </c>
      <c r="H61" s="28">
        <f>Q31</f>
        <v>80</v>
      </c>
      <c r="I61" s="28">
        <f>R31</f>
        <v>75</v>
      </c>
      <c r="J61" s="28">
        <f>U31</f>
        <v>100</v>
      </c>
      <c r="K61" s="28">
        <f>W31</f>
        <v>100</v>
      </c>
      <c r="L61" s="28">
        <f>Y31</f>
        <v>100</v>
      </c>
      <c r="M61" s="28">
        <f>AB31</f>
        <v>100</v>
      </c>
      <c r="N61" s="28">
        <f>AD31</f>
        <v>100</v>
      </c>
      <c r="O61" s="28">
        <f>AF31</f>
        <v>100</v>
      </c>
      <c r="AG61" s="65" t="s">
        <v>64</v>
      </c>
    </row>
    <row r="62" spans="1:36">
      <c r="A62" t="str">
        <f>A34</f>
        <v>Ильдиканская СОШ</v>
      </c>
      <c r="B62" s="28">
        <f>B36</f>
        <v>21.706349206349206</v>
      </c>
      <c r="C62" s="28">
        <f>F36</f>
        <v>100</v>
      </c>
      <c r="D62" s="28">
        <f>G36</f>
        <v>74.358974358974365</v>
      </c>
      <c r="E62" s="28">
        <f>L36</f>
        <v>100</v>
      </c>
      <c r="F62" s="28">
        <f>M36</f>
        <v>100</v>
      </c>
      <c r="G62" s="28">
        <f>P36</f>
        <v>0</v>
      </c>
      <c r="H62" s="28">
        <f>Q36</f>
        <v>0</v>
      </c>
      <c r="I62" s="28">
        <f>R36</f>
        <v>25</v>
      </c>
      <c r="J62" s="28">
        <f>U36</f>
        <v>97.435897435897431</v>
      </c>
      <c r="K62" s="28">
        <f>W36</f>
        <v>92.307692307692307</v>
      </c>
      <c r="L62" s="28">
        <f>Y36</f>
        <v>76.923076923076934</v>
      </c>
      <c r="M62" s="28">
        <f>AB36</f>
        <v>87.179487179487182</v>
      </c>
      <c r="N62" s="28">
        <f>AD36</f>
        <v>92.307692307692307</v>
      </c>
      <c r="O62" s="28">
        <f>AF36</f>
        <v>84.615384615384613</v>
      </c>
    </row>
    <row r="63" spans="1:36">
      <c r="A63" t="str">
        <f>A39</f>
        <v xml:space="preserve">СОШ №14  </v>
      </c>
      <c r="B63" s="28">
        <f>B41</f>
        <v>69.563492063492063</v>
      </c>
      <c r="C63" s="28">
        <f>F41</f>
        <v>90</v>
      </c>
      <c r="D63" s="28">
        <f>G41</f>
        <v>46.540880503144656</v>
      </c>
      <c r="E63" s="28">
        <f>L41</f>
        <v>100</v>
      </c>
      <c r="F63" s="28">
        <f>M41</f>
        <v>59.119496855345908</v>
      </c>
      <c r="G63" s="28">
        <f>P41</f>
        <v>0</v>
      </c>
      <c r="H63" s="28">
        <f>Q41</f>
        <v>40</v>
      </c>
      <c r="I63" s="28">
        <f>R41</f>
        <v>61.53846153846154</v>
      </c>
      <c r="J63" s="28">
        <f>U41</f>
        <v>71.698113207547166</v>
      </c>
      <c r="K63" s="28">
        <f>W41</f>
        <v>73.584905660377359</v>
      </c>
      <c r="L63" s="28">
        <f>Y41</f>
        <v>50.943396226415096</v>
      </c>
      <c r="M63" s="28">
        <f>AB41</f>
        <v>72.95597484276729</v>
      </c>
      <c r="N63" s="28">
        <f>AD41</f>
        <v>75.471698113207552</v>
      </c>
      <c r="O63" s="28">
        <f>AF41</f>
        <v>76.729559748427675</v>
      </c>
    </row>
    <row r="64" spans="1:36">
      <c r="A64" t="str">
        <f>A44</f>
        <v>Подойницынская СОШ</v>
      </c>
      <c r="B64" s="28">
        <f>B46</f>
        <v>37.460317460317462</v>
      </c>
      <c r="C64" s="28">
        <f>F46</f>
        <v>90</v>
      </c>
      <c r="D64" s="28">
        <f>G46</f>
        <v>97.5</v>
      </c>
      <c r="E64" s="28">
        <f>L46</f>
        <v>100</v>
      </c>
      <c r="F64" s="28">
        <f>M46</f>
        <v>96.666666666666671</v>
      </c>
      <c r="G64" s="28">
        <f>P46</f>
        <v>0</v>
      </c>
      <c r="H64" s="28">
        <f>Q46</f>
        <v>60</v>
      </c>
      <c r="I64" s="28">
        <f>R46</f>
        <v>83.333333333333343</v>
      </c>
      <c r="J64" s="28">
        <f>U46</f>
        <v>100</v>
      </c>
      <c r="K64" s="28">
        <f>W46</f>
        <v>98.333333333333329</v>
      </c>
      <c r="L64" s="28">
        <f>Y46</f>
        <v>98.333333333333329</v>
      </c>
      <c r="M64" s="28">
        <f>AB46</f>
        <v>100</v>
      </c>
      <c r="N64" s="28">
        <f>AD46</f>
        <v>100</v>
      </c>
      <c r="O64" s="28">
        <f>AF46</f>
        <v>100</v>
      </c>
    </row>
    <row r="65" spans="1:15">
      <c r="A65" t="str">
        <f>A49</f>
        <v xml:space="preserve">Нижне-Гирюнинский детский сад </v>
      </c>
      <c r="B65" s="28">
        <f>B51</f>
        <v>24.318181818181817</v>
      </c>
      <c r="C65" s="28">
        <f>F51</f>
        <v>60</v>
      </c>
      <c r="D65" s="28">
        <f>G51</f>
        <v>100</v>
      </c>
      <c r="E65" s="28">
        <f>L51</f>
        <v>100</v>
      </c>
      <c r="F65" s="28">
        <f>M51</f>
        <v>100</v>
      </c>
      <c r="G65" s="28">
        <f>P51</f>
        <v>0</v>
      </c>
      <c r="H65" s="28">
        <f>Q51</f>
        <v>0</v>
      </c>
      <c r="I65" s="28">
        <f>R51</f>
        <v>50</v>
      </c>
      <c r="J65" s="28">
        <f>U51</f>
        <v>100</v>
      </c>
      <c r="K65" s="28">
        <f>W51</f>
        <v>100</v>
      </c>
      <c r="L65" s="28">
        <f>Y51</f>
        <v>100</v>
      </c>
      <c r="M65" s="28">
        <f>AB51</f>
        <v>100</v>
      </c>
      <c r="N65" s="28">
        <f>AD51</f>
        <v>100</v>
      </c>
      <c r="O65" s="28">
        <f>AF51</f>
        <v>100</v>
      </c>
    </row>
    <row r="66" spans="1: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109" spans="22:44" ht="15.75">
      <c r="V109" s="29" t="s">
        <v>59</v>
      </c>
      <c r="W109" s="29" t="s">
        <v>60</v>
      </c>
      <c r="X109" s="69" t="s">
        <v>47</v>
      </c>
      <c r="Y109" s="69"/>
      <c r="Z109" s="69"/>
      <c r="AA109" s="69"/>
      <c r="AB109" s="70" t="s">
        <v>62</v>
      </c>
      <c r="AC109" s="70"/>
      <c r="AD109" s="71" t="s">
        <v>53</v>
      </c>
      <c r="AE109" s="71"/>
      <c r="AF109" s="71"/>
      <c r="AG109" s="72" t="s">
        <v>13</v>
      </c>
      <c r="AH109" s="72"/>
      <c r="AI109" s="72" t="s">
        <v>14</v>
      </c>
      <c r="AJ109" s="72"/>
      <c r="AK109" s="72" t="s">
        <v>15</v>
      </c>
      <c r="AL109" s="72"/>
      <c r="AM109" s="73" t="s">
        <v>17</v>
      </c>
      <c r="AN109" s="74"/>
      <c r="AO109" s="73" t="s">
        <v>18</v>
      </c>
      <c r="AP109" s="74"/>
      <c r="AQ109" s="73" t="s">
        <v>19</v>
      </c>
      <c r="AR109" s="74"/>
    </row>
    <row r="110" spans="22:44" ht="409.5">
      <c r="X110" s="30" t="s">
        <v>26</v>
      </c>
      <c r="Y110" s="31" t="s">
        <v>61</v>
      </c>
      <c r="Z110" s="32" t="s">
        <v>28</v>
      </c>
      <c r="AA110" s="31" t="s">
        <v>61</v>
      </c>
      <c r="AB110" s="33" t="s">
        <v>30</v>
      </c>
      <c r="AC110" s="34" t="s">
        <v>61</v>
      </c>
      <c r="AD110" s="35" t="s">
        <v>33</v>
      </c>
      <c r="AE110" s="35" t="s">
        <v>34</v>
      </c>
      <c r="AF110" s="36" t="s">
        <v>61</v>
      </c>
      <c r="AG110" s="38" t="s">
        <v>35</v>
      </c>
      <c r="AH110" s="37" t="s">
        <v>61</v>
      </c>
      <c r="AI110" s="38" t="s">
        <v>36</v>
      </c>
      <c r="AJ110" s="37" t="s">
        <v>61</v>
      </c>
      <c r="AK110" s="38" t="s">
        <v>37</v>
      </c>
      <c r="AL110" s="37" t="s">
        <v>61</v>
      </c>
      <c r="AM110" s="39" t="s">
        <v>38</v>
      </c>
      <c r="AN110" s="40" t="s">
        <v>61</v>
      </c>
      <c r="AO110" s="39" t="s">
        <v>39</v>
      </c>
      <c r="AP110" s="40" t="s">
        <v>61</v>
      </c>
      <c r="AQ110" s="39" t="s">
        <v>40</v>
      </c>
      <c r="AR110" s="40" t="s">
        <v>61</v>
      </c>
    </row>
    <row r="111" spans="22:44">
      <c r="V111" t="str">
        <f>A4</f>
        <v>Жетковская ООШ</v>
      </c>
      <c r="W111" s="28">
        <f>AJ5</f>
        <v>13</v>
      </c>
      <c r="X111" s="28">
        <f>G5</f>
        <v>13</v>
      </c>
      <c r="Y111" s="28">
        <f>X111/W111*100</f>
        <v>100</v>
      </c>
      <c r="Z111" s="28">
        <f>I5</f>
        <v>3</v>
      </c>
      <c r="AA111" s="28">
        <f>Z111/W111*100</f>
        <v>23.076923076923077</v>
      </c>
      <c r="AB111" s="28">
        <f>M5</f>
        <v>12</v>
      </c>
      <c r="AC111" s="28">
        <f>AB111/W111*100</f>
        <v>92.307692307692307</v>
      </c>
      <c r="AD111" s="43">
        <f>R5</f>
        <v>1</v>
      </c>
      <c r="AE111" s="28">
        <f>S5</f>
        <v>2</v>
      </c>
      <c r="AF111" s="28">
        <f>AD111/AE111*100</f>
        <v>50</v>
      </c>
      <c r="AG111" s="28">
        <f>U5</f>
        <v>13</v>
      </c>
      <c r="AH111" s="28">
        <f>AG111/W111*100</f>
        <v>100</v>
      </c>
      <c r="AI111" s="28">
        <f>W5</f>
        <v>13</v>
      </c>
      <c r="AJ111" s="28">
        <f>AI111/W111*100</f>
        <v>100</v>
      </c>
      <c r="AK111" s="28">
        <f>Y5</f>
        <v>8</v>
      </c>
      <c r="AL111" s="28">
        <f>AK111/W111*100</f>
        <v>61.53846153846154</v>
      </c>
      <c r="AM111" s="28">
        <f>AB5</f>
        <v>12</v>
      </c>
      <c r="AN111" s="28">
        <f>AM111/W111*100</f>
        <v>92.307692307692307</v>
      </c>
      <c r="AO111" s="28">
        <f>AD5</f>
        <v>12</v>
      </c>
      <c r="AP111" s="28">
        <f>AO111/W111*100</f>
        <v>92.307692307692307</v>
      </c>
      <c r="AQ111" s="28">
        <f>AF5</f>
        <v>13</v>
      </c>
      <c r="AR111" s="28">
        <f>AQ111/W111*100</f>
        <v>100</v>
      </c>
    </row>
    <row r="112" spans="22:44">
      <c r="V112" t="str">
        <f>A9</f>
        <v xml:space="preserve">ООШ №4 </v>
      </c>
      <c r="W112" s="28">
        <f>AJ10</f>
        <v>73</v>
      </c>
      <c r="X112" s="28">
        <f>G10</f>
        <v>70</v>
      </c>
      <c r="Y112" s="28">
        <f t="shared" ref="Y112:Y120" si="0">X112/W112*100</f>
        <v>95.890410958904098</v>
      </c>
      <c r="Z112" s="28">
        <f>I10</f>
        <v>58</v>
      </c>
      <c r="AA112" s="28">
        <f t="shared" ref="AA112:AA120" si="1">Z112/W112*100</f>
        <v>79.452054794520549</v>
      </c>
      <c r="AB112" s="28">
        <f>M10</f>
        <v>73</v>
      </c>
      <c r="AC112" s="28">
        <f t="shared" ref="AC112:AC120" si="2">AB112/W112*100</f>
        <v>100</v>
      </c>
      <c r="AD112" s="28">
        <f>R10</f>
        <v>3</v>
      </c>
      <c r="AE112" s="28">
        <f>S10</f>
        <v>7</v>
      </c>
      <c r="AF112" s="28">
        <f t="shared" ref="AF112:AF120" si="3">AD112/AE112*100</f>
        <v>42.857142857142854</v>
      </c>
      <c r="AG112" s="28">
        <f>U10</f>
        <v>72</v>
      </c>
      <c r="AH112" s="28">
        <f t="shared" ref="AH112:AH120" si="4">AG112/W112*100</f>
        <v>98.630136986301366</v>
      </c>
      <c r="AI112" s="28">
        <f>W10</f>
        <v>73</v>
      </c>
      <c r="AJ112" s="28">
        <f t="shared" ref="AJ112:AJ120" si="5">AI112/W112*100</f>
        <v>100</v>
      </c>
      <c r="AK112" s="28">
        <f>Y10</f>
        <v>70</v>
      </c>
      <c r="AL112" s="28">
        <f t="shared" ref="AL112:AL120" si="6">AK112/W112*100</f>
        <v>95.890410958904098</v>
      </c>
      <c r="AM112">
        <f>AB10</f>
        <v>73</v>
      </c>
      <c r="AN112" s="28">
        <f t="shared" ref="AN112:AN120" si="7">AM112/W112*100</f>
        <v>100</v>
      </c>
      <c r="AO112">
        <f>AD10</f>
        <v>71</v>
      </c>
      <c r="AP112" s="28">
        <f t="shared" ref="AP112:AP120" si="8">AO112/W112*100</f>
        <v>97.260273972602747</v>
      </c>
      <c r="AQ112">
        <f>AF10</f>
        <v>73</v>
      </c>
      <c r="AR112" s="28">
        <f t="shared" ref="AR112:AR120" si="9">AQ112/W112*100</f>
        <v>100</v>
      </c>
    </row>
    <row r="113" spans="1:44">
      <c r="A113" t="s">
        <v>48</v>
      </c>
      <c r="B113" t="s">
        <v>54</v>
      </c>
      <c r="C113" t="s">
        <v>55</v>
      </c>
      <c r="D113" t="s">
        <v>56</v>
      </c>
      <c r="E113" t="s">
        <v>57</v>
      </c>
      <c r="F113" t="s">
        <v>58</v>
      </c>
      <c r="G113" s="29" t="s">
        <v>63</v>
      </c>
      <c r="V113" t="str">
        <f>A14</f>
        <v>Жидкинская ООШ</v>
      </c>
      <c r="W113" s="28">
        <f>AJ15</f>
        <v>49</v>
      </c>
      <c r="X113" s="28">
        <f>G15</f>
        <v>49</v>
      </c>
      <c r="Y113" s="28">
        <f t="shared" si="0"/>
        <v>100</v>
      </c>
      <c r="Z113" s="28">
        <f>I15</f>
        <v>49</v>
      </c>
      <c r="AA113" s="28">
        <f t="shared" si="1"/>
        <v>100</v>
      </c>
      <c r="AB113" s="28">
        <f>M15</f>
        <v>49</v>
      </c>
      <c r="AC113" s="28">
        <f t="shared" si="2"/>
        <v>100</v>
      </c>
      <c r="AD113" s="28">
        <f>R15</f>
        <v>3</v>
      </c>
      <c r="AE113" s="28">
        <f>S15</f>
        <v>5</v>
      </c>
      <c r="AF113" s="28">
        <f t="shared" si="3"/>
        <v>60</v>
      </c>
      <c r="AG113" s="28">
        <f>U15</f>
        <v>49</v>
      </c>
      <c r="AH113" s="28">
        <f t="shared" si="4"/>
        <v>100</v>
      </c>
      <c r="AI113" s="28">
        <f>W15</f>
        <v>49</v>
      </c>
      <c r="AJ113" s="28">
        <f t="shared" si="5"/>
        <v>100</v>
      </c>
      <c r="AK113" s="28">
        <f>Y15</f>
        <v>44</v>
      </c>
      <c r="AL113" s="28">
        <f t="shared" si="6"/>
        <v>89.795918367346943</v>
      </c>
      <c r="AM113">
        <f>AB15</f>
        <v>49</v>
      </c>
      <c r="AN113" s="28">
        <f t="shared" si="7"/>
        <v>100</v>
      </c>
      <c r="AO113">
        <f>AD15</f>
        <v>49</v>
      </c>
      <c r="AP113" s="28">
        <f t="shared" si="8"/>
        <v>100</v>
      </c>
      <c r="AQ113">
        <f>AF15</f>
        <v>49</v>
      </c>
      <c r="AR113" s="28">
        <f t="shared" si="9"/>
        <v>100</v>
      </c>
    </row>
    <row r="114" spans="1:44">
      <c r="A114" t="str">
        <f>A4</f>
        <v>Жетковская ООШ</v>
      </c>
      <c r="B114" s="28">
        <f>K8</f>
        <v>26.758241758241759</v>
      </c>
      <c r="C114" s="28">
        <f>O8</f>
        <v>96.15384615384616</v>
      </c>
      <c r="D114" s="28">
        <f>T8</f>
        <v>23</v>
      </c>
      <c r="E114" s="28">
        <f>AA8</f>
        <v>92.307692307692307</v>
      </c>
      <c r="F114" s="28">
        <f>AH8</f>
        <v>96.15384615384616</v>
      </c>
      <c r="G114" s="28">
        <f>AI8</f>
        <v>66.874725274725279</v>
      </c>
      <c r="V114" t="str">
        <f>A19</f>
        <v xml:space="preserve">Нижне-Кокуйская ООШ </v>
      </c>
      <c r="W114" s="28">
        <f>AJ20</f>
        <v>16</v>
      </c>
      <c r="X114" s="28">
        <f>G20</f>
        <v>13</v>
      </c>
      <c r="Y114" s="28">
        <f t="shared" si="0"/>
        <v>81.25</v>
      </c>
      <c r="Z114" s="28">
        <f>I20</f>
        <v>11</v>
      </c>
      <c r="AA114" s="28">
        <f t="shared" si="1"/>
        <v>68.75</v>
      </c>
      <c r="AB114" s="28">
        <f>M20</f>
        <v>16</v>
      </c>
      <c r="AC114" s="28">
        <f t="shared" si="2"/>
        <v>100</v>
      </c>
      <c r="AD114" s="28">
        <f>R20</f>
        <v>1</v>
      </c>
      <c r="AE114" s="28">
        <f>S20</f>
        <v>2</v>
      </c>
      <c r="AF114" s="28">
        <f t="shared" si="3"/>
        <v>50</v>
      </c>
      <c r="AG114" s="28">
        <f>U20</f>
        <v>16</v>
      </c>
      <c r="AH114" s="28">
        <f t="shared" si="4"/>
        <v>100</v>
      </c>
      <c r="AI114" s="28">
        <f>W20</f>
        <v>16</v>
      </c>
      <c r="AJ114" s="28">
        <f t="shared" si="5"/>
        <v>100</v>
      </c>
      <c r="AK114" s="28">
        <f>Y20</f>
        <v>16</v>
      </c>
      <c r="AL114" s="28">
        <f t="shared" si="6"/>
        <v>100</v>
      </c>
      <c r="AM114">
        <f>AB20</f>
        <v>16</v>
      </c>
      <c r="AN114" s="28">
        <f t="shared" si="7"/>
        <v>100</v>
      </c>
      <c r="AO114">
        <f>AD20</f>
        <v>16</v>
      </c>
      <c r="AP114" s="28">
        <f t="shared" si="8"/>
        <v>100</v>
      </c>
      <c r="AQ114">
        <f>AF20</f>
        <v>16</v>
      </c>
      <c r="AR114" s="28">
        <f t="shared" si="9"/>
        <v>100</v>
      </c>
    </row>
    <row r="115" spans="1:44">
      <c r="A115" t="str">
        <f>A9</f>
        <v xml:space="preserve">ООШ №4 </v>
      </c>
      <c r="B115" s="28">
        <f>K13</f>
        <v>80.99706457925636</v>
      </c>
      <c r="C115" s="28">
        <f>O13</f>
        <v>100</v>
      </c>
      <c r="D115" s="28">
        <f>T13</f>
        <v>12.857142857142856</v>
      </c>
      <c r="E115" s="28">
        <f>AA13</f>
        <v>98.630136986301366</v>
      </c>
      <c r="F115" s="28">
        <f>AH13</f>
        <v>99.452054794520549</v>
      </c>
      <c r="G115" s="28">
        <f>AI13</f>
        <v>78.387279843444233</v>
      </c>
      <c r="V115" t="str">
        <f>A24</f>
        <v>Матусовская ООШ</v>
      </c>
      <c r="W115" s="28">
        <f>AJ25</f>
        <v>34</v>
      </c>
      <c r="X115" s="28">
        <f>G25</f>
        <v>31</v>
      </c>
      <c r="Y115" s="28">
        <f t="shared" si="0"/>
        <v>91.17647058823529</v>
      </c>
      <c r="Z115" s="28">
        <f>I25</f>
        <v>31</v>
      </c>
      <c r="AA115" s="28">
        <f t="shared" si="1"/>
        <v>91.17647058823529</v>
      </c>
      <c r="AB115" s="28">
        <f>M25</f>
        <v>34</v>
      </c>
      <c r="AC115" s="28">
        <f t="shared" si="2"/>
        <v>100</v>
      </c>
      <c r="AD115" s="28">
        <f>R25</f>
        <v>2</v>
      </c>
      <c r="AE115" s="28">
        <f>S25</f>
        <v>3</v>
      </c>
      <c r="AF115" s="28">
        <f t="shared" si="3"/>
        <v>66.666666666666657</v>
      </c>
      <c r="AG115" s="28">
        <f>U25</f>
        <v>34</v>
      </c>
      <c r="AH115" s="28">
        <f t="shared" si="4"/>
        <v>100</v>
      </c>
      <c r="AI115" s="28">
        <f>W25</f>
        <v>34</v>
      </c>
      <c r="AJ115" s="28">
        <f t="shared" si="5"/>
        <v>100</v>
      </c>
      <c r="AK115" s="28">
        <f>Y25</f>
        <v>31</v>
      </c>
      <c r="AL115" s="28">
        <f t="shared" si="6"/>
        <v>91.17647058823529</v>
      </c>
      <c r="AM115">
        <f>AB25</f>
        <v>34</v>
      </c>
      <c r="AN115" s="28">
        <f t="shared" si="7"/>
        <v>100</v>
      </c>
      <c r="AO115">
        <f>AD25</f>
        <v>34</v>
      </c>
      <c r="AP115" s="28">
        <f t="shared" si="8"/>
        <v>100</v>
      </c>
      <c r="AQ115">
        <f>AF25</f>
        <v>34</v>
      </c>
      <c r="AR115" s="28">
        <f t="shared" si="9"/>
        <v>100</v>
      </c>
    </row>
    <row r="116" spans="1:44">
      <c r="A116" t="str">
        <f>A14</f>
        <v>Жидкинская ООШ</v>
      </c>
      <c r="B116" s="28">
        <f>K18</f>
        <v>77.571428571428569</v>
      </c>
      <c r="C116" s="28">
        <f>O18</f>
        <v>100</v>
      </c>
      <c r="D116" s="28">
        <f>T18</f>
        <v>42</v>
      </c>
      <c r="E116" s="28">
        <f>AA18</f>
        <v>97.959183673469397</v>
      </c>
      <c r="F116" s="28">
        <f>AH18</f>
        <v>100</v>
      </c>
      <c r="G116" s="28">
        <f>AI18</f>
        <v>83.506122448979596</v>
      </c>
      <c r="V116" s="28" t="str">
        <f t="shared" ref="V116:V120" si="10">A119</f>
        <v>Ундино-Посельская СОШ</v>
      </c>
      <c r="W116">
        <f>AJ30</f>
        <v>41</v>
      </c>
      <c r="X116" s="28">
        <f>G30</f>
        <v>37</v>
      </c>
      <c r="Y116" s="28">
        <f t="shared" si="0"/>
        <v>90.243902439024396</v>
      </c>
      <c r="Z116" s="28">
        <f>I30</f>
        <v>34</v>
      </c>
      <c r="AA116" s="28">
        <f t="shared" si="1"/>
        <v>82.926829268292678</v>
      </c>
      <c r="AB116" s="28">
        <f>M30</f>
        <v>41</v>
      </c>
      <c r="AC116" s="28">
        <f t="shared" si="2"/>
        <v>100</v>
      </c>
      <c r="AD116" s="28">
        <f>R30</f>
        <v>3</v>
      </c>
      <c r="AE116" s="28">
        <f>S30</f>
        <v>4</v>
      </c>
      <c r="AF116" s="28">
        <f t="shared" si="3"/>
        <v>75</v>
      </c>
      <c r="AG116" s="28">
        <f>U30</f>
        <v>41</v>
      </c>
      <c r="AH116" s="28">
        <f t="shared" si="4"/>
        <v>100</v>
      </c>
      <c r="AI116" s="28">
        <f>W30</f>
        <v>41</v>
      </c>
      <c r="AJ116" s="28">
        <f t="shared" si="5"/>
        <v>100</v>
      </c>
      <c r="AK116" s="28">
        <f>Y30</f>
        <v>41</v>
      </c>
      <c r="AL116" s="28">
        <f t="shared" si="6"/>
        <v>100</v>
      </c>
      <c r="AM116" s="28">
        <f>AB30</f>
        <v>41</v>
      </c>
      <c r="AN116" s="28">
        <f t="shared" si="7"/>
        <v>100</v>
      </c>
      <c r="AO116" s="28">
        <f>AD30</f>
        <v>41</v>
      </c>
      <c r="AP116" s="28">
        <f t="shared" si="8"/>
        <v>100</v>
      </c>
      <c r="AQ116" s="28">
        <f>AF30</f>
        <v>41</v>
      </c>
      <c r="AR116" s="28">
        <f t="shared" si="9"/>
        <v>100</v>
      </c>
    </row>
    <row r="117" spans="1:44">
      <c r="A117" t="str">
        <f>A19</f>
        <v xml:space="preserve">Нижне-Кокуйская ООШ </v>
      </c>
      <c r="B117" s="28">
        <f>K23</f>
        <v>66.916666666666657</v>
      </c>
      <c r="C117" s="28">
        <f>O23</f>
        <v>100</v>
      </c>
      <c r="D117" s="28">
        <f>T23</f>
        <v>39</v>
      </c>
      <c r="E117" s="28">
        <f>AA23</f>
        <v>100</v>
      </c>
      <c r="F117" s="28">
        <f>AH23</f>
        <v>100</v>
      </c>
      <c r="G117" s="28">
        <f>AI23</f>
        <v>81.183333333333323</v>
      </c>
      <c r="V117" s="28" t="str">
        <f t="shared" si="10"/>
        <v>Ильдиканская СОШ</v>
      </c>
      <c r="W117">
        <f>AJ35</f>
        <v>39</v>
      </c>
      <c r="X117" s="28">
        <f>G35</f>
        <v>33</v>
      </c>
      <c r="Y117" s="28">
        <f t="shared" si="0"/>
        <v>84.615384615384613</v>
      </c>
      <c r="Z117" s="28">
        <f>I35</f>
        <v>25</v>
      </c>
      <c r="AA117" s="28">
        <f t="shared" si="1"/>
        <v>64.102564102564102</v>
      </c>
      <c r="AB117" s="28">
        <f>M35</f>
        <v>39</v>
      </c>
      <c r="AC117" s="28">
        <f t="shared" si="2"/>
        <v>100</v>
      </c>
      <c r="AD117" s="28">
        <f>R35</f>
        <v>1</v>
      </c>
      <c r="AE117" s="28">
        <f>S35</f>
        <v>4</v>
      </c>
      <c r="AF117" s="28">
        <f t="shared" si="3"/>
        <v>25</v>
      </c>
      <c r="AG117" s="28">
        <f>U35</f>
        <v>38</v>
      </c>
      <c r="AH117" s="28">
        <f t="shared" si="4"/>
        <v>97.435897435897431</v>
      </c>
      <c r="AI117" s="28">
        <f>V35</f>
        <v>39</v>
      </c>
      <c r="AJ117" s="28">
        <f t="shared" si="5"/>
        <v>100</v>
      </c>
      <c r="AK117" s="28">
        <f>Y35</f>
        <v>30</v>
      </c>
      <c r="AL117" s="28">
        <f t="shared" si="6"/>
        <v>76.923076923076934</v>
      </c>
      <c r="AM117" s="28">
        <f>AB35</f>
        <v>34</v>
      </c>
      <c r="AN117" s="28">
        <f t="shared" si="7"/>
        <v>87.179487179487182</v>
      </c>
      <c r="AO117" s="28">
        <f>AD35</f>
        <v>36</v>
      </c>
      <c r="AP117" s="28">
        <f t="shared" si="8"/>
        <v>92.307692307692307</v>
      </c>
      <c r="AQ117" s="28">
        <f>AF35</f>
        <v>33</v>
      </c>
      <c r="AR117" s="28">
        <f t="shared" si="9"/>
        <v>84.615384615384613</v>
      </c>
    </row>
    <row r="118" spans="1:44">
      <c r="A118" t="str">
        <f>A24</f>
        <v>Матусовская ООШ</v>
      </c>
      <c r="B118" s="28">
        <f>K28</f>
        <v>40.208683473389357</v>
      </c>
      <c r="C118" s="28">
        <f>O28</f>
        <v>100</v>
      </c>
      <c r="D118" s="28">
        <f>T28</f>
        <v>52</v>
      </c>
      <c r="E118" s="28">
        <f>AA28</f>
        <v>98.235294117647058</v>
      </c>
      <c r="F118" s="28">
        <f>AH28</f>
        <v>100</v>
      </c>
      <c r="G118" s="28">
        <f>AI28</f>
        <v>78.088795518207277</v>
      </c>
      <c r="V118" s="28" t="str">
        <f t="shared" si="10"/>
        <v xml:space="preserve">СОШ №14  </v>
      </c>
      <c r="W118">
        <f>AJ40</f>
        <v>159</v>
      </c>
      <c r="X118" s="28">
        <f>G40</f>
        <v>84</v>
      </c>
      <c r="Y118" s="28">
        <f t="shared" si="0"/>
        <v>52.830188679245282</v>
      </c>
      <c r="Z118" s="28">
        <f>I40</f>
        <v>64</v>
      </c>
      <c r="AA118" s="28">
        <f t="shared" si="1"/>
        <v>40.25157232704403</v>
      </c>
      <c r="AB118" s="28">
        <f>M40</f>
        <v>94</v>
      </c>
      <c r="AC118" s="28">
        <f t="shared" si="2"/>
        <v>59.119496855345908</v>
      </c>
      <c r="AD118" s="28">
        <f>R40</f>
        <v>8</v>
      </c>
      <c r="AE118" s="28">
        <f>S40</f>
        <v>13</v>
      </c>
      <c r="AF118" s="28">
        <f t="shared" si="3"/>
        <v>61.53846153846154</v>
      </c>
      <c r="AG118" s="28">
        <f>U40</f>
        <v>114</v>
      </c>
      <c r="AH118" s="28">
        <f t="shared" si="4"/>
        <v>71.698113207547166</v>
      </c>
      <c r="AI118" s="28">
        <f>V40</f>
        <v>159</v>
      </c>
      <c r="AJ118" s="28">
        <f t="shared" si="5"/>
        <v>100</v>
      </c>
      <c r="AK118" s="28">
        <f>Y40</f>
        <v>81</v>
      </c>
      <c r="AL118" s="28">
        <f t="shared" si="6"/>
        <v>50.943396226415096</v>
      </c>
      <c r="AM118" s="28">
        <f>AB40</f>
        <v>116</v>
      </c>
      <c r="AN118" s="28">
        <f t="shared" si="7"/>
        <v>72.95597484276729</v>
      </c>
      <c r="AO118" s="28">
        <f>AD40</f>
        <v>120</v>
      </c>
      <c r="AP118" s="28">
        <f t="shared" si="8"/>
        <v>75.471698113207552</v>
      </c>
      <c r="AQ118" s="28">
        <f>AF40</f>
        <v>122</v>
      </c>
      <c r="AR118" s="28">
        <f t="shared" si="9"/>
        <v>76.729559748427675</v>
      </c>
    </row>
    <row r="119" spans="1:44">
      <c r="A119" s="28" t="str">
        <f>A29</f>
        <v>Ундино-Посельская СОШ</v>
      </c>
      <c r="B119" s="28">
        <f>K33</f>
        <v>37.312717770034844</v>
      </c>
      <c r="C119" s="28">
        <f>O33</f>
        <v>100</v>
      </c>
      <c r="D119" s="28">
        <f>T33</f>
        <v>60.5</v>
      </c>
      <c r="E119" s="28">
        <f>AA33</f>
        <v>100</v>
      </c>
      <c r="F119" s="28">
        <f>AH33</f>
        <v>100</v>
      </c>
      <c r="G119" s="28">
        <f>AI33</f>
        <v>79.562543554006965</v>
      </c>
      <c r="V119" s="28" t="str">
        <f t="shared" si="10"/>
        <v>Подойницынская СОШ</v>
      </c>
      <c r="W119">
        <f>AJ45</f>
        <v>60</v>
      </c>
      <c r="X119" s="28">
        <f>G45</f>
        <v>60</v>
      </c>
      <c r="Y119" s="28">
        <f t="shared" si="0"/>
        <v>100</v>
      </c>
      <c r="Z119" s="28">
        <f>I45</f>
        <v>57</v>
      </c>
      <c r="AA119" s="28">
        <f t="shared" si="1"/>
        <v>95</v>
      </c>
      <c r="AB119" s="28">
        <f>M45</f>
        <v>58</v>
      </c>
      <c r="AC119" s="28">
        <f t="shared" si="2"/>
        <v>96.666666666666671</v>
      </c>
      <c r="AD119" s="28">
        <f>R45</f>
        <v>5</v>
      </c>
      <c r="AE119" s="28">
        <f>S45</f>
        <v>6</v>
      </c>
      <c r="AF119" s="28">
        <f t="shared" si="3"/>
        <v>83.333333333333343</v>
      </c>
      <c r="AG119" s="28">
        <f>U45</f>
        <v>60</v>
      </c>
      <c r="AH119" s="28">
        <f t="shared" si="4"/>
        <v>100</v>
      </c>
      <c r="AI119" s="28">
        <f>W45</f>
        <v>59</v>
      </c>
      <c r="AJ119" s="28">
        <f t="shared" si="5"/>
        <v>98.333333333333329</v>
      </c>
      <c r="AK119" s="28">
        <f>Y45</f>
        <v>59</v>
      </c>
      <c r="AL119" s="28">
        <f t="shared" si="6"/>
        <v>98.333333333333329</v>
      </c>
      <c r="AM119" s="28">
        <f>AB45</f>
        <v>60</v>
      </c>
      <c r="AN119" s="28">
        <f t="shared" si="7"/>
        <v>100</v>
      </c>
      <c r="AO119" s="28">
        <f>AD45</f>
        <v>60</v>
      </c>
      <c r="AP119" s="28">
        <f t="shared" si="8"/>
        <v>100</v>
      </c>
      <c r="AQ119" s="28">
        <f>AF45</f>
        <v>60</v>
      </c>
      <c r="AR119" s="28">
        <f t="shared" si="9"/>
        <v>100</v>
      </c>
    </row>
    <row r="120" spans="1:44">
      <c r="A120" s="28" t="str">
        <f>A34</f>
        <v>Ильдиканская СОШ</v>
      </c>
      <c r="B120" s="28">
        <f>K38</f>
        <v>66.255494505494511</v>
      </c>
      <c r="C120" s="28">
        <f>O38</f>
        <v>100</v>
      </c>
      <c r="D120" s="28">
        <f>T38</f>
        <v>7.5</v>
      </c>
      <c r="E120" s="28">
        <f>AA38</f>
        <v>91.282051282051299</v>
      </c>
      <c r="F120" s="28">
        <f>AH38</f>
        <v>86.92307692307692</v>
      </c>
      <c r="G120" s="28">
        <f>AI38</f>
        <v>70.392124542124549</v>
      </c>
      <c r="V120" s="28" t="str">
        <f t="shared" si="10"/>
        <v xml:space="preserve">Нижне-Гирюнинский детский сад </v>
      </c>
      <c r="W120">
        <f>AJ50</f>
        <v>2</v>
      </c>
      <c r="X120" s="28">
        <f>G50</f>
        <v>2</v>
      </c>
      <c r="Y120" s="28">
        <f t="shared" si="0"/>
        <v>100</v>
      </c>
      <c r="Z120" s="28">
        <f>I50</f>
        <v>2</v>
      </c>
      <c r="AA120" s="28">
        <f t="shared" si="1"/>
        <v>100</v>
      </c>
      <c r="AB120" s="28">
        <f>M50</f>
        <v>2</v>
      </c>
      <c r="AC120" s="28">
        <f t="shared" si="2"/>
        <v>100</v>
      </c>
      <c r="AD120" s="28">
        <f>R50</f>
        <v>1</v>
      </c>
      <c r="AE120" s="28">
        <f>S50</f>
        <v>2</v>
      </c>
      <c r="AF120" s="28">
        <f t="shared" si="3"/>
        <v>50</v>
      </c>
      <c r="AG120" s="28">
        <f>U50</f>
        <v>2</v>
      </c>
      <c r="AH120" s="28">
        <f t="shared" si="4"/>
        <v>100</v>
      </c>
      <c r="AI120" s="28">
        <f>W50</f>
        <v>2</v>
      </c>
      <c r="AJ120" s="28">
        <f t="shared" si="5"/>
        <v>100</v>
      </c>
      <c r="AK120" s="28">
        <f>Y50</f>
        <v>2</v>
      </c>
      <c r="AL120" s="28">
        <f t="shared" si="6"/>
        <v>100</v>
      </c>
      <c r="AM120" s="28">
        <f>AB50</f>
        <v>2</v>
      </c>
      <c r="AN120" s="28">
        <f t="shared" si="7"/>
        <v>100</v>
      </c>
      <c r="AO120" s="28">
        <f>AD50</f>
        <v>2</v>
      </c>
      <c r="AP120" s="28">
        <f t="shared" si="8"/>
        <v>100</v>
      </c>
      <c r="AQ120" s="28">
        <f>AF50</f>
        <v>2</v>
      </c>
      <c r="AR120" s="28">
        <f t="shared" si="9"/>
        <v>100</v>
      </c>
    </row>
    <row r="121" spans="1:44">
      <c r="A121" s="28" t="str">
        <f>A39</f>
        <v xml:space="preserve">СОШ №14  </v>
      </c>
      <c r="B121" s="28">
        <f>K43</f>
        <v>66.485399820305489</v>
      </c>
      <c r="C121" s="28">
        <f>O43</f>
        <v>79.559748427672957</v>
      </c>
      <c r="D121" s="28">
        <f>T43</f>
        <v>34.46153846153846</v>
      </c>
      <c r="E121" s="28">
        <f>AA43</f>
        <v>68.301886792452834</v>
      </c>
      <c r="F121" s="28">
        <f>AH43</f>
        <v>75.345911949685529</v>
      </c>
      <c r="G121" s="28">
        <f>AI43</f>
        <v>64.830897090331035</v>
      </c>
      <c r="V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</row>
    <row r="122" spans="1:44">
      <c r="A122" s="28" t="str">
        <f>A44</f>
        <v>Подойницынская СОШ</v>
      </c>
      <c r="B122" s="28">
        <f>K48</f>
        <v>77.238095238095241</v>
      </c>
      <c r="C122" s="28">
        <f>O48</f>
        <v>98.333333333333343</v>
      </c>
      <c r="D122" s="28">
        <f>T48</f>
        <v>49</v>
      </c>
      <c r="E122" s="28">
        <f>AA48</f>
        <v>99.000000000000014</v>
      </c>
      <c r="F122" s="28">
        <f>AH48</f>
        <v>100</v>
      </c>
      <c r="G122" s="28">
        <f>AI48</f>
        <v>84.714285714285722</v>
      </c>
      <c r="V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</row>
    <row r="123" spans="1:44">
      <c r="A123" s="28" t="str">
        <f>A49</f>
        <v xml:space="preserve">Нижне-Гирюнинский детский сад </v>
      </c>
      <c r="B123" s="28">
        <f>K53</f>
        <v>65.295454545454547</v>
      </c>
      <c r="C123" s="28">
        <f>O53</f>
        <v>100</v>
      </c>
      <c r="D123" s="28">
        <f>T53</f>
        <v>15</v>
      </c>
      <c r="E123" s="28">
        <f>AA53</f>
        <v>100</v>
      </c>
      <c r="F123" s="28">
        <f>AH53</f>
        <v>100</v>
      </c>
      <c r="G123" s="28">
        <f>AI53</f>
        <v>76.059090909090912</v>
      </c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</row>
    <row r="124" spans="1:44">
      <c r="A124" s="28"/>
      <c r="B124" s="28"/>
      <c r="C124" s="28"/>
      <c r="D124" s="28"/>
      <c r="E124" s="28"/>
      <c r="F124" s="28"/>
      <c r="G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</row>
    <row r="125" spans="1:44">
      <c r="A125" s="28"/>
      <c r="B125" s="28"/>
      <c r="C125" s="28"/>
      <c r="D125" s="28"/>
      <c r="E125" s="28"/>
      <c r="F125" s="28"/>
      <c r="G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</row>
    <row r="126" spans="1:44">
      <c r="A126" s="29"/>
      <c r="B126" s="28"/>
      <c r="C126" s="28"/>
      <c r="D126" s="28"/>
      <c r="E126" s="28"/>
      <c r="F126" s="28"/>
      <c r="G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</row>
    <row r="127" spans="1:44">
      <c r="B127" s="28"/>
      <c r="C127" s="28"/>
      <c r="D127" s="28"/>
      <c r="E127" s="28"/>
      <c r="F127" s="28"/>
      <c r="G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</row>
    <row r="128" spans="1:44">
      <c r="B128" s="28"/>
      <c r="C128" s="28"/>
      <c r="D128" s="28"/>
      <c r="E128" s="28"/>
      <c r="F128" s="28"/>
      <c r="G128" s="28">
        <f>SUM(G114:G127)</f>
        <v>763.59919822852885</v>
      </c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</row>
    <row r="129" spans="1:44">
      <c r="B129" s="28"/>
      <c r="C129" s="28"/>
      <c r="D129" s="28"/>
      <c r="E129" s="28"/>
      <c r="F129" s="28"/>
      <c r="G129" s="28">
        <f>G128/10</f>
        <v>76.359919822852888</v>
      </c>
      <c r="Y129" s="28"/>
      <c r="AA129" s="28"/>
      <c r="AC129" s="28"/>
      <c r="AF129" s="28"/>
      <c r="AH129" s="28"/>
      <c r="AJ129" s="28"/>
      <c r="AL129" s="28"/>
      <c r="AN129" s="28"/>
      <c r="AP129" s="28"/>
      <c r="AR129" s="28"/>
    </row>
    <row r="130" spans="1:44">
      <c r="B130" s="28"/>
      <c r="C130" s="28"/>
      <c r="D130" s="28"/>
      <c r="E130" s="28"/>
      <c r="F130" s="28"/>
      <c r="G130" s="28"/>
      <c r="W130" s="67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</row>
    <row r="131" spans="1:44">
      <c r="B131" s="28"/>
      <c r="C131" s="28"/>
      <c r="D131" s="28"/>
      <c r="E131" s="28"/>
      <c r="F131" s="28"/>
      <c r="G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</row>
    <row r="132" spans="1:44">
      <c r="A132" t="str">
        <f t="shared" ref="A132:A141" si="11">A114</f>
        <v>Жетковская ООШ</v>
      </c>
      <c r="B132" s="28">
        <f>B5</f>
        <v>2</v>
      </c>
      <c r="C132" s="28">
        <f>C5</f>
        <v>14</v>
      </c>
      <c r="D132" s="43">
        <f>B132/C132*100</f>
        <v>14.285714285714285</v>
      </c>
      <c r="E132" s="28">
        <f>D5</f>
        <v>0</v>
      </c>
      <c r="F132" s="28">
        <v>45</v>
      </c>
      <c r="G132" s="28">
        <f>E132/F132*100</f>
        <v>0</v>
      </c>
      <c r="V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</row>
    <row r="133" spans="1:44">
      <c r="A133" t="str">
        <f t="shared" si="11"/>
        <v xml:space="preserve">ООШ №4 </v>
      </c>
      <c r="B133" s="28">
        <f>B10</f>
        <v>6</v>
      </c>
      <c r="C133" s="28">
        <f>C10</f>
        <v>14</v>
      </c>
      <c r="D133" s="43">
        <f t="shared" ref="D133:D141" si="12">B133/C133*100</f>
        <v>42.857142857142854</v>
      </c>
      <c r="E133" s="28">
        <f>D10</f>
        <v>37.5</v>
      </c>
      <c r="F133" s="28">
        <v>45</v>
      </c>
      <c r="G133" s="28">
        <f t="shared" ref="G133:G141" si="13">E133/F133*100</f>
        <v>83.333333333333343</v>
      </c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</row>
    <row r="134" spans="1:44">
      <c r="A134" s="28" t="str">
        <f t="shared" si="11"/>
        <v>Жидкинская ООШ</v>
      </c>
      <c r="B134" s="28">
        <f>B15</f>
        <v>1</v>
      </c>
      <c r="C134" s="28">
        <f>C15</f>
        <v>14</v>
      </c>
      <c r="D134" s="43">
        <f t="shared" si="12"/>
        <v>7.1428571428571423</v>
      </c>
      <c r="E134" s="28">
        <f>D15</f>
        <v>28.5</v>
      </c>
      <c r="F134" s="28">
        <v>45</v>
      </c>
      <c r="G134" s="28">
        <f t="shared" si="13"/>
        <v>63.333333333333329</v>
      </c>
    </row>
    <row r="135" spans="1:44">
      <c r="A135" t="str">
        <f t="shared" si="11"/>
        <v xml:space="preserve">Нижне-Кокуйская ООШ </v>
      </c>
      <c r="B135" s="28">
        <f>B20</f>
        <v>3.5</v>
      </c>
      <c r="C135" s="28">
        <f>C20</f>
        <v>14</v>
      </c>
      <c r="D135" s="43">
        <f t="shared" si="12"/>
        <v>25</v>
      </c>
      <c r="E135" s="28">
        <f>D20</f>
        <v>18.5</v>
      </c>
      <c r="F135" s="28">
        <v>45</v>
      </c>
      <c r="G135" s="28">
        <f t="shared" si="13"/>
        <v>41.111111111111107</v>
      </c>
    </row>
    <row r="136" spans="1:44">
      <c r="A136" t="str">
        <f t="shared" si="11"/>
        <v>Матусовская ООШ</v>
      </c>
      <c r="B136" s="28">
        <f>B25</f>
        <v>1</v>
      </c>
      <c r="C136" s="28">
        <f>C25</f>
        <v>14</v>
      </c>
      <c r="D136" s="43">
        <f t="shared" si="12"/>
        <v>7.1428571428571423</v>
      </c>
      <c r="E136" s="28">
        <f>D25</f>
        <v>8</v>
      </c>
      <c r="F136" s="28">
        <v>45</v>
      </c>
      <c r="G136" s="28">
        <f t="shared" si="13"/>
        <v>17.777777777777779</v>
      </c>
    </row>
    <row r="137" spans="1:44">
      <c r="A137" s="28" t="str">
        <f t="shared" si="11"/>
        <v>Ундино-Посельская СОШ</v>
      </c>
      <c r="B137" s="28">
        <f>B30</f>
        <v>2.5</v>
      </c>
      <c r="C137" s="28">
        <f>C30</f>
        <v>14</v>
      </c>
      <c r="D137" s="43">
        <f t="shared" si="12"/>
        <v>17.857142857142858</v>
      </c>
      <c r="E137" s="28">
        <f>D30</f>
        <v>0</v>
      </c>
      <c r="F137" s="28">
        <v>45</v>
      </c>
      <c r="G137" s="28">
        <f t="shared" si="13"/>
        <v>0</v>
      </c>
    </row>
    <row r="138" spans="1:44">
      <c r="A138" s="28" t="str">
        <f t="shared" si="11"/>
        <v>Ильдиканская СОШ</v>
      </c>
      <c r="B138" s="28">
        <f>B35</f>
        <v>2.5</v>
      </c>
      <c r="C138" s="28">
        <f>C35</f>
        <v>14</v>
      </c>
      <c r="D138" s="43">
        <f t="shared" si="12"/>
        <v>17.857142857142858</v>
      </c>
      <c r="E138" s="28">
        <f>D35</f>
        <v>11.5</v>
      </c>
      <c r="F138" s="28">
        <v>45</v>
      </c>
      <c r="G138" s="28">
        <f t="shared" si="13"/>
        <v>25.555555555555554</v>
      </c>
    </row>
    <row r="139" spans="1:44">
      <c r="A139" s="28" t="str">
        <f t="shared" si="11"/>
        <v xml:space="preserve">СОШ №14  </v>
      </c>
      <c r="B139" s="28">
        <f>B40</f>
        <v>7.5</v>
      </c>
      <c r="C139" s="28">
        <f>C40</f>
        <v>14</v>
      </c>
      <c r="D139" s="43">
        <f t="shared" si="12"/>
        <v>53.571428571428569</v>
      </c>
      <c r="E139" s="28">
        <f>D40</f>
        <v>38.5</v>
      </c>
      <c r="F139" s="28">
        <v>45</v>
      </c>
      <c r="G139" s="28">
        <f t="shared" si="13"/>
        <v>85.555555555555557</v>
      </c>
    </row>
    <row r="140" spans="1:44">
      <c r="A140" s="28" t="str">
        <f t="shared" si="11"/>
        <v>Подойницынская СОШ</v>
      </c>
      <c r="B140" s="28">
        <f>B45</f>
        <v>1</v>
      </c>
      <c r="C140" s="28">
        <f>C45</f>
        <v>14</v>
      </c>
      <c r="D140" s="43">
        <f t="shared" si="12"/>
        <v>7.1428571428571423</v>
      </c>
      <c r="E140" s="28">
        <f>D45</f>
        <v>30.5</v>
      </c>
      <c r="F140" s="28">
        <v>45</v>
      </c>
      <c r="G140" s="28">
        <f t="shared" si="13"/>
        <v>67.777777777777786</v>
      </c>
    </row>
    <row r="141" spans="1:44">
      <c r="A141" s="28" t="str">
        <f t="shared" si="11"/>
        <v xml:space="preserve">Нижне-Гирюнинский детский сад </v>
      </c>
      <c r="B141" s="28">
        <f>B50</f>
        <v>1.5</v>
      </c>
      <c r="C141" s="28">
        <f>C50</f>
        <v>11</v>
      </c>
      <c r="D141" s="43">
        <f t="shared" si="12"/>
        <v>13.636363636363635</v>
      </c>
      <c r="E141" s="28">
        <f>D50</f>
        <v>14</v>
      </c>
      <c r="F141" s="68">
        <v>40</v>
      </c>
      <c r="G141" s="28">
        <f t="shared" si="13"/>
        <v>35</v>
      </c>
    </row>
    <row r="142" spans="1:44">
      <c r="A142" s="28"/>
      <c r="B142" s="28"/>
      <c r="C142" s="28"/>
      <c r="D142" s="43"/>
      <c r="E142" s="28"/>
      <c r="F142" s="68"/>
      <c r="G142" s="28"/>
    </row>
    <row r="143" spans="1:44">
      <c r="A143" s="28"/>
      <c r="B143" s="28"/>
      <c r="C143" s="28"/>
      <c r="D143" s="43"/>
      <c r="E143" s="28"/>
      <c r="F143" s="68"/>
      <c r="G143" s="28"/>
    </row>
    <row r="144" spans="1:44">
      <c r="B144" s="28"/>
      <c r="C144" s="28"/>
      <c r="D144" s="43"/>
      <c r="E144" s="28"/>
      <c r="F144" s="68"/>
      <c r="G144" s="28"/>
    </row>
    <row r="145" spans="2:7">
      <c r="B145" s="28"/>
      <c r="C145" s="28"/>
      <c r="D145" s="43"/>
      <c r="E145" s="28"/>
      <c r="F145" s="68"/>
      <c r="G145" s="28"/>
    </row>
  </sheetData>
  <sheetProtection selectLockedCells="1" selectUnlockedCells="1"/>
  <mergeCells count="309">
    <mergeCell ref="AB53:AC53"/>
    <mergeCell ref="AD53:AE53"/>
    <mergeCell ref="AF53:AG53"/>
    <mergeCell ref="B53:E53"/>
    <mergeCell ref="G53:J53"/>
    <mergeCell ref="M53:N53"/>
    <mergeCell ref="U53:V53"/>
    <mergeCell ref="W53:X53"/>
    <mergeCell ref="Y53:Z53"/>
    <mergeCell ref="AB48:AC48"/>
    <mergeCell ref="AD48:AE48"/>
    <mergeCell ref="AF48:AG48"/>
    <mergeCell ref="A49:AI49"/>
    <mergeCell ref="M51:N51"/>
    <mergeCell ref="U51:V51"/>
    <mergeCell ref="W51:X51"/>
    <mergeCell ref="Y51:Z51"/>
    <mergeCell ref="AB51:AC51"/>
    <mergeCell ref="AD51:AE51"/>
    <mergeCell ref="AF51:AG51"/>
    <mergeCell ref="B51:E51"/>
    <mergeCell ref="G51:J51"/>
    <mergeCell ref="B48:E48"/>
    <mergeCell ref="G48:J48"/>
    <mergeCell ref="M48:N48"/>
    <mergeCell ref="U48:V48"/>
    <mergeCell ref="W48:X48"/>
    <mergeCell ref="Y48:Z48"/>
    <mergeCell ref="AF46:AG46"/>
    <mergeCell ref="B46:E46"/>
    <mergeCell ref="G46:J46"/>
    <mergeCell ref="B43:E43"/>
    <mergeCell ref="G43:J43"/>
    <mergeCell ref="M43:N43"/>
    <mergeCell ref="U43:V43"/>
    <mergeCell ref="W43:X43"/>
    <mergeCell ref="Y43:Z43"/>
    <mergeCell ref="AB38:AC38"/>
    <mergeCell ref="AD38:AE38"/>
    <mergeCell ref="AF38:AG38"/>
    <mergeCell ref="A39:AI39"/>
    <mergeCell ref="M41:N41"/>
    <mergeCell ref="U41:V41"/>
    <mergeCell ref="W41:X41"/>
    <mergeCell ref="Y41:Z41"/>
    <mergeCell ref="AB41:AC41"/>
    <mergeCell ref="AD41:AE41"/>
    <mergeCell ref="AF41:AG41"/>
    <mergeCell ref="B41:E41"/>
    <mergeCell ref="G41:J41"/>
    <mergeCell ref="B38:E38"/>
    <mergeCell ref="G38:J38"/>
    <mergeCell ref="M38:N38"/>
    <mergeCell ref="U38:V38"/>
    <mergeCell ref="W38:X38"/>
    <mergeCell ref="Y38:Z38"/>
    <mergeCell ref="A34:AI34"/>
    <mergeCell ref="B32:E32"/>
    <mergeCell ref="B52:E52"/>
    <mergeCell ref="G52:J52"/>
    <mergeCell ref="M52:N52"/>
    <mergeCell ref="U52:V52"/>
    <mergeCell ref="W52:X52"/>
    <mergeCell ref="Y52:Z52"/>
    <mergeCell ref="AB52:AC52"/>
    <mergeCell ref="AD52:AE52"/>
    <mergeCell ref="AF52:AG52"/>
    <mergeCell ref="B47:E47"/>
    <mergeCell ref="G47:J47"/>
    <mergeCell ref="M47:N47"/>
    <mergeCell ref="U47:V47"/>
    <mergeCell ref="M32:N32"/>
    <mergeCell ref="U32:V32"/>
    <mergeCell ref="W32:X32"/>
    <mergeCell ref="Y32:Z32"/>
    <mergeCell ref="AB32:AC32"/>
    <mergeCell ref="AD32:AE32"/>
    <mergeCell ref="M33:N33"/>
    <mergeCell ref="U33:V33"/>
    <mergeCell ref="W33:X33"/>
    <mergeCell ref="W47:X47"/>
    <mergeCell ref="Y47:Z47"/>
    <mergeCell ref="AB47:AC47"/>
    <mergeCell ref="AD47:AE47"/>
    <mergeCell ref="AF47:AG47"/>
    <mergeCell ref="B42:E42"/>
    <mergeCell ref="G42:J42"/>
    <mergeCell ref="M42:N42"/>
    <mergeCell ref="U42:V42"/>
    <mergeCell ref="W42:X42"/>
    <mergeCell ref="Y42:Z42"/>
    <mergeCell ref="AB42:AC42"/>
    <mergeCell ref="AD42:AE42"/>
    <mergeCell ref="AF42:AG42"/>
    <mergeCell ref="AB43:AC43"/>
    <mergeCell ref="AD43:AE43"/>
    <mergeCell ref="AF43:AG43"/>
    <mergeCell ref="A44:AI44"/>
    <mergeCell ref="M46:N46"/>
    <mergeCell ref="U46:V46"/>
    <mergeCell ref="W46:X46"/>
    <mergeCell ref="Y46:Z46"/>
    <mergeCell ref="AB46:AC46"/>
    <mergeCell ref="AD46:AE46"/>
    <mergeCell ref="B37:E37"/>
    <mergeCell ref="G37:J37"/>
    <mergeCell ref="M37:N37"/>
    <mergeCell ref="U37:V37"/>
    <mergeCell ref="W37:X37"/>
    <mergeCell ref="Y37:Z37"/>
    <mergeCell ref="AB37:AC37"/>
    <mergeCell ref="AD37:AE37"/>
    <mergeCell ref="AF37:AG37"/>
    <mergeCell ref="B36:E36"/>
    <mergeCell ref="G36:J36"/>
    <mergeCell ref="M36:N36"/>
    <mergeCell ref="U36:V36"/>
    <mergeCell ref="W36:X36"/>
    <mergeCell ref="Y36:Z36"/>
    <mergeCell ref="AB36:AC36"/>
    <mergeCell ref="AD36:AE36"/>
    <mergeCell ref="AF36:AG36"/>
    <mergeCell ref="Y28:Z28"/>
    <mergeCell ref="AB28:AC28"/>
    <mergeCell ref="AD28:AE28"/>
    <mergeCell ref="AF28:AG28"/>
    <mergeCell ref="B28:E28"/>
    <mergeCell ref="G28:J28"/>
    <mergeCell ref="M28:N28"/>
    <mergeCell ref="U28:V28"/>
    <mergeCell ref="W28:X28"/>
    <mergeCell ref="B33:E33"/>
    <mergeCell ref="G33:J33"/>
    <mergeCell ref="A29:AI29"/>
    <mergeCell ref="M31:N31"/>
    <mergeCell ref="U31:V31"/>
    <mergeCell ref="W31:X31"/>
    <mergeCell ref="Y31:Z31"/>
    <mergeCell ref="AB31:AC31"/>
    <mergeCell ref="AD31:AE31"/>
    <mergeCell ref="G32:J32"/>
    <mergeCell ref="AF32:AG32"/>
    <mergeCell ref="B31:E31"/>
    <mergeCell ref="G31:J31"/>
    <mergeCell ref="AF31:AG31"/>
    <mergeCell ref="Y33:Z33"/>
    <mergeCell ref="AB33:AC33"/>
    <mergeCell ref="AD33:AE33"/>
    <mergeCell ref="AF33:AG33"/>
    <mergeCell ref="Y26:Z26"/>
    <mergeCell ref="AB26:AC26"/>
    <mergeCell ref="AD26:AE26"/>
    <mergeCell ref="AF26:AG26"/>
    <mergeCell ref="B27:E27"/>
    <mergeCell ref="G27:J27"/>
    <mergeCell ref="M27:N27"/>
    <mergeCell ref="U27:V27"/>
    <mergeCell ref="W27:X27"/>
    <mergeCell ref="Y27:Z27"/>
    <mergeCell ref="AB27:AC27"/>
    <mergeCell ref="AD27:AE27"/>
    <mergeCell ref="AF27:AG27"/>
    <mergeCell ref="B26:E26"/>
    <mergeCell ref="G26:J26"/>
    <mergeCell ref="M26:N26"/>
    <mergeCell ref="U26:V26"/>
    <mergeCell ref="W26:X26"/>
    <mergeCell ref="Y22:Z22"/>
    <mergeCell ref="AB22:AC22"/>
    <mergeCell ref="AD22:AE22"/>
    <mergeCell ref="AF22:AG22"/>
    <mergeCell ref="B23:E23"/>
    <mergeCell ref="G23:J23"/>
    <mergeCell ref="M23:N23"/>
    <mergeCell ref="U23:V23"/>
    <mergeCell ref="W23:X23"/>
    <mergeCell ref="Y23:Z23"/>
    <mergeCell ref="AB23:AC23"/>
    <mergeCell ref="AD23:AE23"/>
    <mergeCell ref="AF23:AG23"/>
    <mergeCell ref="B22:E22"/>
    <mergeCell ref="G22:J22"/>
    <mergeCell ref="M22:N22"/>
    <mergeCell ref="U22:V22"/>
    <mergeCell ref="W22:X22"/>
    <mergeCell ref="Y21:Z21"/>
    <mergeCell ref="AB21:AC21"/>
    <mergeCell ref="AD21:AE21"/>
    <mergeCell ref="AF21:AG21"/>
    <mergeCell ref="B18:E18"/>
    <mergeCell ref="G18:J18"/>
    <mergeCell ref="M18:N18"/>
    <mergeCell ref="U18:V18"/>
    <mergeCell ref="W18:X18"/>
    <mergeCell ref="A19:AI19"/>
    <mergeCell ref="A24:AI24"/>
    <mergeCell ref="B16:E16"/>
    <mergeCell ref="G16:J16"/>
    <mergeCell ref="M16:N16"/>
    <mergeCell ref="U16:V16"/>
    <mergeCell ref="W16:X16"/>
    <mergeCell ref="Y16:Z16"/>
    <mergeCell ref="AB16:AC16"/>
    <mergeCell ref="AD16:AE16"/>
    <mergeCell ref="AF16:AG16"/>
    <mergeCell ref="B17:E17"/>
    <mergeCell ref="G17:J17"/>
    <mergeCell ref="M17:N17"/>
    <mergeCell ref="U17:V17"/>
    <mergeCell ref="Y18:Z18"/>
    <mergeCell ref="AB18:AC18"/>
    <mergeCell ref="AD18:AE18"/>
    <mergeCell ref="AF18:AG18"/>
    <mergeCell ref="B21:E21"/>
    <mergeCell ref="G21:J21"/>
    <mergeCell ref="M21:N21"/>
    <mergeCell ref="U21:V21"/>
    <mergeCell ref="W21:X21"/>
    <mergeCell ref="W17:X17"/>
    <mergeCell ref="A1:A2"/>
    <mergeCell ref="B1:K1"/>
    <mergeCell ref="L1:O1"/>
    <mergeCell ref="P1:T1"/>
    <mergeCell ref="A4:AI4"/>
    <mergeCell ref="AB8:AC8"/>
    <mergeCell ref="AD8:AE8"/>
    <mergeCell ref="AF8:AG8"/>
    <mergeCell ref="AD7:AE7"/>
    <mergeCell ref="AF7:AG7"/>
    <mergeCell ref="Y8:Z8"/>
    <mergeCell ref="B8:E8"/>
    <mergeCell ref="G8:J8"/>
    <mergeCell ref="M8:N8"/>
    <mergeCell ref="U8:V8"/>
    <mergeCell ref="U1:AA1"/>
    <mergeCell ref="AI1:AI2"/>
    <mergeCell ref="B6:E6"/>
    <mergeCell ref="G6:J6"/>
    <mergeCell ref="M6:N6"/>
    <mergeCell ref="R6:S6"/>
    <mergeCell ref="U6:V6"/>
    <mergeCell ref="B7:E7"/>
    <mergeCell ref="G7:J7"/>
    <mergeCell ref="AJ1:AJ2"/>
    <mergeCell ref="B2:E2"/>
    <mergeCell ref="G2:J2"/>
    <mergeCell ref="M2:N2"/>
    <mergeCell ref="R2:S2"/>
    <mergeCell ref="U2:V2"/>
    <mergeCell ref="W2:X2"/>
    <mergeCell ref="Y2:Z2"/>
    <mergeCell ref="AB2:AC2"/>
    <mergeCell ref="AB1:AH1"/>
    <mergeCell ref="AD2:AE2"/>
    <mergeCell ref="AF2:AG2"/>
    <mergeCell ref="M7:N7"/>
    <mergeCell ref="R7:S7"/>
    <mergeCell ref="U7:V7"/>
    <mergeCell ref="W8:X8"/>
    <mergeCell ref="Y6:Z6"/>
    <mergeCell ref="AB6:AC6"/>
    <mergeCell ref="AD6:AE6"/>
    <mergeCell ref="AF6:AG6"/>
    <mergeCell ref="W7:X7"/>
    <mergeCell ref="W6:X6"/>
    <mergeCell ref="Y7:Z7"/>
    <mergeCell ref="AB7:AC7"/>
    <mergeCell ref="Y17:Z17"/>
    <mergeCell ref="AB17:AC17"/>
    <mergeCell ref="AD17:AE17"/>
    <mergeCell ref="AF17:AG17"/>
    <mergeCell ref="A9:AI9"/>
    <mergeCell ref="B11:E11"/>
    <mergeCell ref="G11:J11"/>
    <mergeCell ref="M11:N11"/>
    <mergeCell ref="U11:V11"/>
    <mergeCell ref="W11:X11"/>
    <mergeCell ref="Y11:Z11"/>
    <mergeCell ref="AB11:AC11"/>
    <mergeCell ref="AD11:AE11"/>
    <mergeCell ref="AF11:AG11"/>
    <mergeCell ref="A14:AI14"/>
    <mergeCell ref="AF12:AG12"/>
    <mergeCell ref="B13:E13"/>
    <mergeCell ref="G13:J13"/>
    <mergeCell ref="M13:N13"/>
    <mergeCell ref="U13:V13"/>
    <mergeCell ref="W13:X13"/>
    <mergeCell ref="Y13:Z13"/>
    <mergeCell ref="AB13:AC13"/>
    <mergeCell ref="AD13:AE13"/>
    <mergeCell ref="AF13:AG13"/>
    <mergeCell ref="B12:E12"/>
    <mergeCell ref="G12:J12"/>
    <mergeCell ref="M12:N12"/>
    <mergeCell ref="U12:V12"/>
    <mergeCell ref="Y12:Z12"/>
    <mergeCell ref="AB12:AC12"/>
    <mergeCell ref="AD12:AE12"/>
    <mergeCell ref="W12:X12"/>
    <mergeCell ref="X109:AA109"/>
    <mergeCell ref="AB109:AC109"/>
    <mergeCell ref="AD109:AF109"/>
    <mergeCell ref="AG109:AH109"/>
    <mergeCell ref="AI109:AJ109"/>
    <mergeCell ref="AK109:AL109"/>
    <mergeCell ref="AM109:AN109"/>
    <mergeCell ref="AO109:AP109"/>
    <mergeCell ref="AQ109:AR10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</dc:title>
  <dc:creator>Anton Sychev</dc:creator>
  <cp:lastModifiedBy>User</cp:lastModifiedBy>
  <dcterms:created xsi:type="dcterms:W3CDTF">2019-08-06T00:16:54Z</dcterms:created>
  <dcterms:modified xsi:type="dcterms:W3CDTF">2021-07-17T17:03:01Z</dcterms:modified>
</cp:coreProperties>
</file>